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20" yWindow="15" windowWidth="11700" windowHeight="6540" tabRatio="727" firstSheet="29" activeTab="34"/>
  </bookViews>
  <sheets>
    <sheet name="ÖSSZEFÜGGÉSEK" sheetId="75" r:id="rId1"/>
    <sheet name="1.1.sz.mell." sheetId="1" r:id="rId2"/>
    <sheet name="1.2.sz.mell. " sheetId="91" r:id="rId3"/>
    <sheet name="1.3.sz.mell.üres" sheetId="92" r:id="rId4"/>
    <sheet name="1.4.sz.mell.üres" sheetId="93" r:id="rId5"/>
    <sheet name="2.1.sz.mell  " sheetId="73" r:id="rId6"/>
    <sheet name="2.2.sz.mell  " sheetId="61" r:id="rId7"/>
    <sheet name="ELLENŐRZÉS-1.sz.2.a.sz.2.b.sz." sheetId="76" r:id="rId8"/>
    <sheet name="3.sz.mell.üres" sheetId="63" r:id="rId9"/>
    <sheet name="4.sz.mellüres." sheetId="64" r:id="rId10"/>
    <sheet name="5. sz. mell.üres " sheetId="71" r:id="rId11"/>
    <sheet name="6.1. sz. mell önk.elsz." sheetId="109" r:id="rId12"/>
    <sheet name="6.2. sz. mell Szennyvíz" sheetId="110" r:id="rId13"/>
    <sheet name="6.3.sz. mell nem lakóing." sheetId="111" r:id="rId14"/>
    <sheet name="6.4.sz. mell zöldterületkezelés" sheetId="112" r:id="rId15"/>
    <sheet name="6.5.sz. mell Önkorm.igaz." sheetId="114" r:id="rId16"/>
    <sheet name="6.6. sz. mell közvilágítás" sheetId="115" r:id="rId17"/>
    <sheet name="6.7.sz. mell VKG" sheetId="116" r:id="rId18"/>
    <sheet name="6.8. sz. mell aktív korúak ell." sheetId="117" r:id="rId19"/>
    <sheet name="6.9 sz. mellFalugondnoki szolg." sheetId="118" r:id="rId20"/>
    <sheet name="6.10.sz. mell Hosszabb közf.)" sheetId="119" r:id="rId21"/>
    <sheet name="6.11.sz.mell Start téli közfog" sheetId="120" r:id="rId22"/>
    <sheet name="6.12. sz. mell könyvtár" sheetId="121" r:id="rId23"/>
    <sheet name="6.13. sz. mell közművelődés" sheetId="122" r:id="rId24"/>
    <sheet name="6.14. sz. mell Köztemető" sheetId="123" r:id="rId25"/>
    <sheet name="7.1. sz. mellüres" sheetId="79" r:id="rId26"/>
    <sheet name="7.2. sz. mellüres" sheetId="80" r:id="rId27"/>
    <sheet name="7.3. sz. mellüres" sheetId="90" r:id="rId28"/>
    <sheet name="7.4. sz. mellüres" sheetId="81" r:id="rId29"/>
    <sheet name="7.5. sz. mellüres" sheetId="82" r:id="rId30"/>
    <sheet name="8. sz. mellüres" sheetId="83" r:id="rId31"/>
    <sheet name="9. sz. mell.üres" sheetId="84" r:id="rId32"/>
    <sheet name="10. sz. mellüres." sheetId="85" r:id="rId33"/>
    <sheet name="11. sz. mell" sheetId="107" r:id="rId34"/>
    <sheet name="1.tájékoztató" sheetId="95" r:id="rId35"/>
    <sheet name="2. tájékoztató tábla" sheetId="96" r:id="rId36"/>
    <sheet name="3. tájékoztató táblaüres" sheetId="97" r:id="rId37"/>
    <sheet name="4. tájékoztató tábla" sheetId="98" r:id="rId38"/>
    <sheet name="5. tájékoztató tábla" sheetId="99" r:id="rId39"/>
    <sheet name="6. tájékoztató tábla" sheetId="100" r:id="rId40"/>
    <sheet name="7.1. tájékoztató tábla" sheetId="101" r:id="rId41"/>
    <sheet name="7.2. tájékoztató tábla" sheetId="102" r:id="rId42"/>
    <sheet name="7.3. tájékoztató táblaüres" sheetId="103" r:id="rId43"/>
    <sheet name="7.4. tájékoztató táblaüres" sheetId="104" r:id="rId44"/>
    <sheet name="8. tájékoztató tábla" sheetId="105" r:id="rId45"/>
    <sheet name="9. tájékoztató tábla " sheetId="108" r:id="rId46"/>
    <sheet name="10. tájékoztató tábla" sheetId="106" r:id="rId47"/>
    <sheet name="Munka1" sheetId="94" r:id="rId48"/>
  </sheets>
  <definedNames>
    <definedName name="_xlnm.Print_Area" localSheetId="1">'1.1.sz.mell.'!$A$1:$E$129</definedName>
    <definedName name="_xlnm.Print_Area" localSheetId="2">'1.2.sz.mell. '!$A$1:$E$128</definedName>
    <definedName name="_xlnm.Print_Area" localSheetId="3">'1.3.sz.mell.üres'!$A$1:$E$128</definedName>
    <definedName name="_xlnm.Print_Area" localSheetId="4">'1.4.sz.mell.üres'!$A$1:$E$128</definedName>
    <definedName name="_xlnm.Print_Area" localSheetId="34">'1.tájékoztató'!$A$1:$F$126</definedName>
    <definedName name="_xlnm.Print_Area" localSheetId="5">'2.1.sz.mell  '!$A$1:$J$34</definedName>
    <definedName name="_xlnm.Print_Titles" localSheetId="11">'6.1. sz. mell önk.elsz.'!$1:$6</definedName>
    <definedName name="_xlnm.Print_Titles" localSheetId="12">'6.2. sz. mell Szennyvíz'!$1:$6</definedName>
    <definedName name="_xlnm.Print_Titles" localSheetId="13">'6.3.sz. mell nem lakóing.'!$1:$6</definedName>
    <definedName name="_xlnm.Print_Titles" localSheetId="14">'6.4.sz. mell zöldterületkezelés'!$1:$6</definedName>
    <definedName name="_xlnm.Print_Titles" localSheetId="15">'6.5.sz. mell Önkorm.igaz.'!$1:$6</definedName>
    <definedName name="_xlnm.Print_Titles" localSheetId="16">'6.6. sz. mell közvilágítás'!$1:$6</definedName>
    <definedName name="_xlnm.Print_Titles" localSheetId="17">'6.7.sz. mell VKG'!$1:$6</definedName>
    <definedName name="_xlnm.Print_Titles" localSheetId="18">'6.8. sz. mell aktív korúak ell.'!$1:$6</definedName>
    <definedName name="_xlnm.Print_Titles" localSheetId="19">'6.9 sz. mellFalugondnoki szolg.'!$1:$6</definedName>
    <definedName name="_xlnm.Print_Titles" localSheetId="20">'6.10.sz. mell Hosszabb közf.)'!$1:$6</definedName>
    <definedName name="_xlnm.Print_Titles" localSheetId="21">'6.11.sz.mell Start téli közfog'!$1:$6</definedName>
    <definedName name="_xlnm.Print_Titles" localSheetId="22">'6.12. sz. mell könyvtár'!$1:$6</definedName>
    <definedName name="_xlnm.Print_Titles" localSheetId="23">'6.13. sz. mell közművelődés'!$1:$6</definedName>
    <definedName name="_xlnm.Print_Titles" localSheetId="24">'6.14. sz. mell Köztemető'!$1:$6</definedName>
    <definedName name="_xlnm.Print_Titles" localSheetId="25">'7.1. sz. mellüres'!$1:$6</definedName>
    <definedName name="_xlnm.Print_Titles" localSheetId="26">'7.2. sz. mellüres'!$1:$6</definedName>
    <definedName name="_xlnm.Print_Titles" localSheetId="27">'7.3. sz. mellüres'!$1:$6</definedName>
    <definedName name="_xlnm.Print_Titles" localSheetId="28">'7.4. sz. mellüres'!$1:$6</definedName>
    <definedName name="_xlnm.Print_Titles" localSheetId="29">'7.5. sz. mellüres'!$1:$6</definedName>
    <definedName name="_xlnm.Print_Titles" localSheetId="30">'8. sz. mellüres'!$1:$6</definedName>
    <definedName name="_xlnm.Print_Titles" localSheetId="31">'9. sz. mell.üres'!$1:$6</definedName>
    <definedName name="_xlnm.Print_Titles" localSheetId="32">'10. sz. mellüres.'!$1:$6</definedName>
    <definedName name="_xlnm.Print_Titles" localSheetId="40">'7.1. tájékoztató tábla'!$2:$6</definedName>
  </definedNames>
  <calcPr fullCalcOnLoad="1"/>
</workbook>
</file>

<file path=xl/sharedStrings.xml><?xml version="1.0" encoding="utf-8"?>
<sst xmlns="http://schemas.openxmlformats.org/spreadsheetml/2006/main" count="6022" uniqueCount="1240">
  <si>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</si>
  <si>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</si>
  <si>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</si>
  <si>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</si>
  <si>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</si>
  <si>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</si>
  <si>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</si>
  <si>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</si>
  <si>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</si>
  <si>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</si>
  <si>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</si>
  <si>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</si>
  <si>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</si>
  <si>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</si>
  <si>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</si>
  <si>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</si>
  <si>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</si>
  <si>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</si>
  <si>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</si>
  <si>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</si>
  <si>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</si>
  <si>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</si>
  <si>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</si>
  <si>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</si>
  <si>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</si>
  <si>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</si>
  <si>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</si>
  <si>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</si>
  <si>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</si>
  <si>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</si>
  <si>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</si>
  <si>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</si>
  <si>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</si>
  <si>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</si>
  <si>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</si>
  <si>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</si>
  <si>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</si>
  <si>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</si>
  <si>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</si>
  <si>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</si>
  <si>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</si>
  <si>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</si>
  <si>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</si>
  <si>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</si>
  <si>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</si>
  <si>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</si>
  <si>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</si>
  <si>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</si>
  <si>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</si>
  <si>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</si>
  <si>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</si>
  <si>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</si>
  <si>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</si>
  <si>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</si>
  <si>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</si>
  <si>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</si>
  <si>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</si>
  <si>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</si>
  <si>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</si>
  <si>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</si>
  <si>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</si>
  <si>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</si>
  <si>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</si>
  <si>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</si>
  <si>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</si>
  <si>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</si>
  <si>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</si>
  <si>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</si>
  <si>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</si>
  <si>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</si>
  <si>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</si>
  <si>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</si>
  <si>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</si>
  <si>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</si>
  <si>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</si>
  <si>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</si>
  <si>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</si>
  <si>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</si>
  <si>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</si>
  <si>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</si>
  <si>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</si>
  <si>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</si>
  <si>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</si>
  <si>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</si>
  <si>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</si>
  <si>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</si>
  <si>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</si>
  <si>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</si>
  <si>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</si>
  <si>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</si>
  <si>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</si>
  <si>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</si>
  <si>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</si>
  <si>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</si>
  <si>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</si>
  <si>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</si>
  <si>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</si>
  <si>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</si>
  <si>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</si>
  <si>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</si>
  <si>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</si>
  <si>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</si>
  <si>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</si>
  <si>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</si>
  <si>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</si>
  <si>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</si>
  <si>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</si>
  <si>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</si>
  <si>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</si>
  <si>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</si>
  <si>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</si>
  <si>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</si>
  <si>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</si>
  <si>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</si>
  <si>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</si>
  <si>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</si>
  <si>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</si>
  <si>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</si>
  <si>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</si>
  <si>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</si>
  <si>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>05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</si>
  <si>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</si>
  <si>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</si>
  <si>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</si>
  <si>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</si>
  <si>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</si>
  <si>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</si>
  <si>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</si>
  <si>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</si>
  <si>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</si>
  <si>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</si>
  <si>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</si>
  <si>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</si>
  <si>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</si>
  <si>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</si>
  <si>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</si>
  <si>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</si>
  <si>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</si>
  <si>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</si>
  <si>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</si>
  <si>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</si>
  <si>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</si>
  <si>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</si>
  <si>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</si>
  <si>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</si>
  <si>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</si>
  <si>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</si>
  <si>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</si>
  <si>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</si>
  <si>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</si>
  <si>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</si>
  <si>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</si>
  <si>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</si>
  <si>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</si>
  <si>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</si>
  <si>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</si>
  <si>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</si>
  <si>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</si>
  <si>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</si>
  <si>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</si>
  <si>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</si>
  <si>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</si>
  <si>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</si>
  <si>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</si>
  <si>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</si>
  <si>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</si>
  <si>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</si>
  <si>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</si>
  <si>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</si>
  <si>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</si>
  <si>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</si>
  <si>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</si>
  <si>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</si>
  <si>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</si>
  <si>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</si>
  <si>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</si>
  <si>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</si>
  <si>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</si>
  <si>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</si>
  <si>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</si>
  <si>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</si>
  <si>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</si>
  <si>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</si>
  <si>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</si>
  <si>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</si>
  <si>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</si>
  <si>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</si>
  <si>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</si>
  <si>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</si>
  <si>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</si>
  <si>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</si>
  <si>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</si>
  <si>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</si>
  <si>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</si>
  <si>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</si>
  <si>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</si>
  <si>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</si>
  <si>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</si>
  <si>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</si>
  <si>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</si>
  <si>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</si>
  <si>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</si>
  <si>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</si>
  <si>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</si>
  <si>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</si>
  <si>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</si>
  <si>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</si>
  <si>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</si>
  <si>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</si>
  <si>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</si>
  <si>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</si>
  <si>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</si>
  <si>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</si>
  <si>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</si>
  <si>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</si>
  <si>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</si>
  <si>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</si>
  <si>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</si>
  <si>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</si>
  <si>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</si>
  <si>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</si>
  <si>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</si>
  <si>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</si>
  <si>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</si>
  <si>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</si>
  <si>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</si>
  <si>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2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</si>
  <si>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</si>
  <si>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</si>
  <si>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</si>
  <si>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</si>
  <si>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</si>
  <si>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</si>
  <si>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</si>
  <si>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</si>
  <si>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</si>
  <si>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</si>
  <si>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</si>
  <si>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</si>
  <si>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</si>
  <si>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</si>
  <si>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</si>
  <si>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</si>
  <si>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</si>
  <si>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</si>
  <si>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</si>
  <si>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</si>
  <si>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</si>
  <si>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2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</si>
  <si>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</si>
  <si>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</si>
  <si>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</si>
  <si>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</si>
  <si>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</si>
  <si>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</si>
  <si>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</si>
  <si>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</si>
  <si>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</si>
  <si>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</si>
  <si>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</si>
  <si>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</si>
  <si>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</si>
  <si>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</si>
  <si>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</si>
  <si>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</si>
  <si>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</si>
  <si>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</si>
  <si>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</si>
  <si>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</si>
  <si>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</si>
  <si>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</si>
  <si>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</si>
  <si>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</si>
  <si>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</si>
  <si>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</si>
  <si>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</si>
  <si>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</si>
  <si>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</si>
  <si>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</si>
  <si>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</si>
  <si>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</si>
  <si>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</si>
  <si>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</si>
  <si>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</si>
  <si>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</si>
  <si>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</si>
  <si>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</si>
  <si>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Művelődés, sport</t>
  </si>
  <si>
    <t>----------------------------</t>
  </si>
  <si>
    <t>Költségvetési szerv I.</t>
  </si>
  <si>
    <t>Költségvetési szerv II.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</si>
  <si>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</si>
  <si>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</si>
  <si>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</si>
  <si>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</si>
  <si>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</si>
  <si>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</si>
  <si>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</si>
  <si>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</si>
  <si>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</si>
  <si>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</si>
  <si>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</si>
  <si>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</si>
  <si>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</si>
  <si>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</si>
  <si>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</si>
  <si>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</si>
  <si>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</si>
  <si>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</si>
  <si>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</si>
  <si>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</si>
  <si>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</si>
  <si>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</si>
  <si>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</si>
  <si>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</si>
  <si>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</si>
  <si>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</si>
  <si>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</si>
  <si>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</si>
  <si>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</si>
  <si>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</si>
  <si>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</si>
  <si>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</si>
  <si>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</si>
  <si>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</si>
  <si>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</si>
  <si>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</si>
  <si>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</si>
  <si>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</si>
  <si>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</si>
  <si>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</si>
  <si>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</si>
  <si>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</si>
  <si>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</si>
  <si>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</si>
  <si>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</si>
  <si>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</si>
  <si>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</si>
  <si>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</si>
  <si>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</si>
  <si>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</si>
  <si>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</si>
  <si>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</si>
  <si>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</si>
  <si>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</si>
  <si>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</si>
  <si>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</si>
  <si>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</si>
  <si>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</si>
  <si>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</si>
  <si>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</si>
  <si>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</si>
  <si>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</si>
  <si>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</si>
  <si>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</si>
  <si>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</si>
  <si>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</si>
  <si>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2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</si>
  <si>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</si>
  <si>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</si>
  <si>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</si>
  <si>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</si>
  <si>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</si>
  <si>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</si>
  <si>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</si>
  <si>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</si>
  <si>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</si>
  <si>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</si>
  <si>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</si>
  <si>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</si>
  <si>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</si>
  <si>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</si>
  <si>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</si>
  <si>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</si>
  <si>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</si>
  <si>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</si>
  <si>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</si>
  <si>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</si>
  <si>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</si>
  <si>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</si>
  <si>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</si>
  <si>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</si>
  <si>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</si>
  <si>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</si>
  <si>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</si>
  <si>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</si>
  <si>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</si>
  <si>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</si>
  <si>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</si>
  <si>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</si>
  <si>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</si>
  <si>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</si>
  <si>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</si>
  <si>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</si>
  <si>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</si>
  <si>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</si>
  <si>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</si>
  <si>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</si>
  <si>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</si>
  <si>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</si>
  <si>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</si>
  <si>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</si>
  <si>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</si>
  <si>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</si>
  <si>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</si>
  <si>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</si>
  <si>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</si>
  <si>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</si>
  <si>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</si>
  <si>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</si>
  <si>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</si>
  <si>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</si>
  <si>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</si>
  <si>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</si>
  <si>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</si>
  <si>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</si>
  <si>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</si>
  <si>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</si>
  <si>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</si>
  <si>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</si>
  <si>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</si>
  <si>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</si>
  <si>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</si>
  <si>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</si>
  <si>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</si>
  <si>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</si>
  <si>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</si>
  <si>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</si>
  <si>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</si>
  <si>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</si>
  <si>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</si>
  <si>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</si>
  <si>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</si>
  <si>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</si>
  <si>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</si>
  <si>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</si>
  <si>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</si>
  <si>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</si>
  <si>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</si>
  <si>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</si>
  <si>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</si>
  <si>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</si>
  <si>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</si>
  <si>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</si>
  <si>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</si>
  <si>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</si>
  <si>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</si>
  <si>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</si>
  <si>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</si>
  <si>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</si>
  <si>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</si>
  <si>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</si>
  <si>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</si>
  <si>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</si>
  <si>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</si>
  <si>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</si>
  <si>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</si>
  <si>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</si>
  <si>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</si>
  <si>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</si>
  <si>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</si>
  <si>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</si>
  <si>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</si>
  <si>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</si>
  <si>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</si>
  <si>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</si>
  <si>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</si>
  <si>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</si>
  <si>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</si>
  <si>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</si>
  <si>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</si>
  <si>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</si>
  <si>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</si>
  <si>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</si>
  <si>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</si>
  <si>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</si>
  <si>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</si>
  <si>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</si>
  <si>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</si>
  <si>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</si>
  <si>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</si>
  <si>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</si>
  <si>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</si>
  <si>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2.1. melléklet a ……/2014. (……) önkormányzati rendelethez</t>
  </si>
  <si>
    <t>2013. évi
teljesítés</t>
  </si>
  <si>
    <t>2013. évi teljesítés</t>
  </si>
  <si>
    <t>2.2. melléklet a ……/2014. (……) önkormányzati rendelethez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</si>
  <si>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</si>
  <si>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</si>
  <si>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</si>
  <si>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</si>
  <si>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</si>
  <si>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</si>
  <si>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</si>
  <si>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</si>
  <si>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</si>
  <si>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</si>
  <si>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</si>
  <si>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</si>
  <si>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</si>
  <si>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</si>
  <si>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</si>
  <si>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</si>
  <si>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</si>
  <si>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</si>
  <si>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</si>
  <si>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</si>
  <si>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</si>
  <si>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</si>
  <si>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</si>
  <si>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</si>
  <si>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</si>
  <si>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</si>
  <si>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</si>
  <si>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</si>
  <si>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</si>
  <si>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</si>
  <si>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</si>
  <si>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</si>
  <si>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</si>
  <si>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</si>
  <si>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</si>
  <si>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</si>
  <si>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</si>
  <si>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</si>
  <si>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</si>
  <si>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</si>
  <si>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</si>
  <si>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</si>
  <si>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</si>
  <si>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</si>
  <si>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</si>
  <si>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</si>
  <si>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</si>
  <si>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</si>
  <si>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</si>
  <si>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</si>
  <si>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</si>
  <si>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</si>
  <si>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</si>
  <si>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</si>
  <si>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</si>
  <si>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</si>
  <si>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</si>
  <si>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</si>
  <si>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</si>
  <si>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</si>
  <si>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</si>
  <si>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</si>
  <si>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</si>
  <si>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</si>
  <si>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</si>
  <si>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</si>
  <si>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</si>
  <si>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</si>
  <si>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</si>
  <si>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</si>
  <si>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</si>
  <si>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</si>
  <si>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</si>
  <si>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</si>
  <si>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</si>
  <si>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</si>
  <si>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</si>
  <si>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</si>
  <si>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</si>
  <si>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</si>
  <si>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</si>
  <si>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</si>
  <si>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</si>
  <si>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</si>
  <si>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</si>
  <si>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</si>
  <si>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</si>
  <si>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</si>
  <si>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</si>
  <si>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</si>
  <si>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</si>
  <si>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</si>
  <si>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</si>
  <si>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</si>
  <si>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</si>
  <si>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</si>
  <si>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</si>
  <si>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</si>
  <si>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</si>
  <si>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</si>
  <si>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</si>
  <si>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</si>
  <si>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</si>
  <si>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</si>
  <si>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</si>
  <si>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</si>
  <si>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</si>
  <si>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</si>
  <si>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</si>
  <si>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</si>
  <si>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</si>
  <si>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</si>
  <si>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</si>
  <si>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</si>
  <si>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</si>
  <si>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</si>
  <si>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</si>
  <si>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</si>
  <si>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</si>
  <si>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</si>
  <si>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</si>
  <si>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</si>
  <si>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</si>
  <si>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</si>
  <si>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</si>
  <si>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</si>
  <si>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</si>
  <si>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</si>
  <si>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</si>
  <si>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</si>
  <si>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</si>
  <si>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</si>
  <si>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</si>
  <si>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</si>
  <si>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</si>
  <si>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</si>
  <si>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</si>
  <si>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</si>
  <si>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</si>
  <si>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</si>
  <si>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</si>
  <si>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</si>
  <si>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</si>
  <si>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</si>
  <si>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</si>
  <si>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</si>
  <si>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</si>
  <si>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</si>
  <si>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</si>
  <si>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</si>
  <si>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</si>
  <si>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</si>
  <si>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</si>
  <si>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</si>
  <si>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</si>
  <si>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</si>
  <si>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</si>
  <si>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</si>
  <si>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</si>
  <si>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</si>
  <si>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</si>
  <si>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</si>
  <si>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</si>
  <si>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</si>
  <si>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</si>
  <si>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</si>
  <si>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</si>
  <si>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</si>
  <si>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</si>
  <si>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</si>
  <si>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</si>
  <si>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</si>
  <si>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</si>
  <si>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</si>
  <si>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</si>
  <si>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</si>
  <si>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</si>
  <si>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</si>
  <si>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</si>
  <si>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</si>
  <si>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</si>
  <si>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</si>
  <si>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</si>
  <si>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</si>
  <si>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</si>
  <si>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</si>
  <si>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</si>
  <si>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</si>
  <si>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</si>
  <si>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</si>
  <si>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</si>
  <si>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</si>
  <si>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</si>
  <si>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</si>
  <si>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</si>
  <si>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</si>
  <si>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</si>
  <si>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</si>
  <si>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</si>
  <si>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</si>
  <si>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</si>
  <si>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</si>
  <si>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</si>
  <si>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</si>
  <si>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</si>
  <si>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</si>
  <si>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</si>
  <si>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</si>
  <si>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</si>
  <si>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</si>
  <si>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</si>
  <si>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</si>
  <si>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</si>
  <si>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</si>
  <si>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</si>
  <si>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</si>
  <si>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</si>
  <si>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</si>
  <si>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</si>
  <si>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</si>
  <si>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</si>
  <si>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</si>
  <si>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</si>
  <si>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</si>
  <si>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</si>
  <si>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</si>
  <si>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</si>
  <si>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</si>
  <si>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</si>
  <si>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</si>
  <si>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</si>
  <si>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</si>
  <si>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</si>
  <si>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</si>
  <si>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</si>
  <si>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</si>
  <si>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</si>
  <si>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</si>
  <si>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</si>
  <si>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</si>
  <si>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</si>
  <si>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</si>
  <si>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</si>
  <si>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</si>
  <si>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</si>
  <si>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</si>
  <si>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</si>
  <si>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</si>
  <si>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</si>
  <si>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</si>
  <si>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</si>
  <si>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</si>
  <si>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</si>
  <si>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</si>
  <si>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</si>
  <si>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</si>
  <si>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</si>
  <si>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</si>
  <si>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</si>
  <si>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</si>
  <si>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</si>
  <si>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</si>
  <si>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</si>
  <si>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</si>
  <si>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</si>
  <si>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</si>
  <si>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</si>
  <si>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</si>
  <si>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</si>
  <si>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</si>
  <si>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</si>
  <si>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</si>
  <si>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</si>
  <si>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</si>
  <si>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</si>
  <si>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</si>
  <si>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</si>
  <si>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</si>
  <si>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</si>
  <si>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</si>
  <si>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</si>
  <si>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</si>
  <si>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</si>
  <si>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</si>
  <si>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</si>
  <si>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</si>
  <si>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</si>
  <si>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</si>
  <si>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</si>
  <si>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</si>
  <si>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</si>
  <si>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</si>
  <si>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</si>
  <si>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</si>
  <si>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</si>
  <si>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</si>
  <si>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</si>
  <si>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</si>
  <si>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</si>
  <si>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</si>
  <si>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</si>
  <si>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</si>
  <si>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</si>
  <si>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</si>
  <si>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</si>
  <si>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</si>
  <si>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</si>
  <si>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</si>
  <si>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</si>
  <si>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</si>
  <si>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</si>
  <si>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</si>
  <si>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</si>
  <si>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</si>
  <si>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</si>
  <si>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</si>
  <si>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</si>
  <si>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</si>
  <si>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</si>
  <si>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</si>
  <si>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</si>
  <si>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</si>
  <si>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</si>
  <si>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</si>
  <si>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</si>
  <si>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</si>
  <si>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</si>
  <si>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</si>
  <si>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</si>
  <si>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</si>
  <si>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</si>
  <si>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</si>
  <si>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</si>
  <si>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</si>
  <si>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</si>
  <si>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</si>
  <si>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</si>
  <si>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</si>
  <si>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</si>
  <si>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</si>
  <si>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</si>
  <si>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</si>
  <si>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</si>
  <si>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</si>
  <si>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</si>
  <si>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</si>
  <si>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</si>
  <si>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</si>
  <si>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</si>
  <si>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</si>
  <si>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</si>
  <si>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</si>
  <si>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</si>
  <si>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</si>
  <si>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</si>
  <si>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</si>
  <si>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</si>
  <si>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</si>
  <si>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</si>
  <si>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</si>
  <si>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</si>
  <si>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</si>
  <si>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</si>
  <si>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</si>
  <si>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</si>
  <si>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</si>
  <si>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</si>
  <si>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</si>
  <si>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</si>
  <si>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</si>
  <si>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</si>
  <si>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</si>
  <si>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</si>
  <si>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</si>
  <si>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</si>
  <si>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</si>
  <si>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</si>
  <si>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</si>
  <si>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</si>
  <si>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</si>
  <si>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</si>
  <si>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</si>
  <si>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</si>
  <si>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</si>
  <si>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</si>
  <si>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</si>
  <si>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</si>
  <si>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</si>
  <si>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</si>
  <si>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</si>
  <si>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</si>
  <si>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</si>
  <si>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</si>
  <si>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</si>
  <si>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</si>
  <si>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</si>
  <si>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</si>
  <si>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</si>
  <si>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</si>
  <si>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</si>
  <si>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</si>
  <si>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</si>
  <si>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</si>
  <si>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</si>
  <si>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</si>
  <si>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</si>
  <si>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</si>
  <si>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</si>
  <si>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</si>
  <si>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</si>
  <si>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</si>
  <si>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</si>
  <si>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</si>
  <si>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</si>
  <si>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</si>
  <si>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</si>
  <si>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</si>
  <si>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</si>
  <si>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</si>
  <si>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</si>
  <si>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</si>
  <si>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</si>
  <si>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</si>
  <si>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</si>
  <si>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</si>
  <si>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</si>
  <si>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</si>
  <si>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</si>
  <si>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</si>
  <si>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</si>
  <si>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</si>
  <si>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</si>
  <si>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</si>
  <si>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</si>
  <si>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</si>
  <si>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</si>
  <si>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</si>
  <si>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</si>
  <si>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</si>
  <si>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</si>
  <si>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</si>
  <si>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</si>
  <si>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</si>
  <si>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</si>
  <si>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</si>
  <si>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</si>
  <si>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</si>
  <si>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</si>
  <si>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</si>
  <si>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</si>
  <si>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</si>
  <si>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</si>
  <si>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</si>
  <si>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</si>
  <si>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</si>
  <si>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</si>
  <si>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</si>
  <si>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</si>
  <si>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</si>
  <si>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</si>
  <si>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</si>
  <si>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</si>
  <si>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</si>
  <si>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</si>
  <si>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</si>
  <si>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</si>
  <si>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</si>
  <si>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</si>
  <si>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</si>
  <si>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</si>
  <si>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</si>
  <si>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</si>
  <si>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</si>
  <si>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</si>
  <si>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</si>
  <si>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</si>
  <si>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</si>
  <si>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</si>
  <si>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</si>
  <si>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</si>
  <si>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</si>
  <si>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</si>
  <si>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</si>
  <si>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</si>
  <si>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</si>
  <si>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</si>
  <si>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</si>
  <si>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</si>
  <si>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</si>
  <si>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</si>
  <si>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</si>
  <si>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</si>
  <si>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</si>
  <si>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</si>
  <si>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</si>
  <si>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</si>
  <si>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</si>
  <si>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</si>
  <si>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</si>
  <si>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</si>
  <si>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</si>
  <si>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</si>
  <si>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</si>
  <si>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</si>
  <si>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</si>
  <si>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6.2. Szabálytalan kifizetés miatti követelés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</si>
  <si>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</si>
  <si>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</si>
  <si>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</si>
  <si>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</si>
  <si>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</si>
  <si>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</si>
  <si>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</si>
  <si>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</si>
  <si>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</si>
  <si>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</si>
  <si>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</si>
  <si>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</si>
  <si>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</si>
  <si>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</si>
  <si>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</si>
  <si>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</si>
  <si>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</si>
  <si>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</si>
  <si>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</si>
  <si>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</si>
  <si>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</si>
  <si>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</si>
  <si>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</si>
  <si>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</si>
  <si>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</si>
  <si>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</si>
  <si>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</si>
  <si>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</si>
  <si>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</si>
  <si>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</si>
  <si>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</si>
  <si>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</si>
  <si>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</si>
  <si>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</si>
  <si>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</si>
  <si>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</si>
  <si>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</si>
  <si>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</si>
  <si>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</si>
  <si>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</si>
  <si>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</si>
  <si>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</si>
  <si>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</si>
  <si>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</si>
  <si>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</si>
  <si>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</si>
  <si>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</si>
  <si>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</si>
  <si>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</si>
  <si>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</si>
  <si>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</si>
  <si>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</si>
  <si>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</si>
  <si>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</si>
  <si>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</si>
  <si>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</si>
  <si>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</si>
  <si>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</si>
  <si>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</si>
  <si>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</si>
  <si>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</si>
  <si>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</si>
  <si>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</si>
  <si>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</si>
  <si>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</si>
  <si>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</si>
  <si>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</si>
  <si>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</si>
  <si>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</si>
  <si>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</si>
  <si>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</si>
  <si>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</si>
  <si>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</si>
  <si>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</si>
  <si>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</si>
  <si>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</si>
  <si>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</si>
  <si>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</si>
  <si>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</si>
  <si>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</si>
  <si>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</si>
  <si>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</si>
  <si>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</si>
  <si>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</si>
  <si>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</si>
  <si>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</si>
  <si>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</si>
  <si>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</si>
  <si>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</si>
  <si>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</si>
  <si>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</si>
  <si>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</si>
  <si>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</si>
  <si>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</si>
  <si>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</si>
  <si>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</si>
  <si>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</si>
  <si>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</si>
  <si>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</si>
  <si>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</si>
  <si>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</si>
  <si>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</si>
  <si>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</si>
  <si>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</si>
  <si>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</si>
  <si>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</si>
  <si>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</si>
  <si>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</si>
  <si>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</si>
  <si>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Mennyiség
(db)</t>
  </si>
  <si>
    <t>Értéke
(E Ft)</t>
  </si>
  <si>
    <t>Képzőművészeti alkotások</t>
  </si>
  <si>
    <t>Régészeti leletek</t>
  </si>
  <si>
    <t>Képek</t>
  </si>
  <si>
    <t>Szobrok</t>
  </si>
  <si>
    <t>Egyéb képzőművészeti alkotások</t>
  </si>
  <si>
    <t>Gyűjtemények</t>
  </si>
  <si>
    <t>Kulturális javak</t>
  </si>
  <si>
    <t>Egyéb eszközök</t>
  </si>
  <si>
    <t>Kötelezettségvállalás megnevezése</t>
  </si>
  <si>
    <t>Kezességvállalás</t>
  </si>
  <si>
    <t>Garanciavállalás</t>
  </si>
  <si>
    <t>Szerződésből eredő kötelezettség</t>
  </si>
  <si>
    <t>Függő kötelezettségek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</si>
  <si>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</si>
  <si>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</si>
  <si>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</si>
  <si>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</si>
  <si>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</si>
  <si>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</si>
  <si>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</si>
  <si>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</si>
  <si>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</si>
  <si>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</si>
  <si>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</si>
  <si>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</si>
  <si>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2016.</t>
  </si>
  <si>
    <t>2016. 
után</t>
  </si>
  <si>
    <t>Hitel, kölcsön állomány  2013. dec. 31-én</t>
  </si>
  <si>
    <t>2015. után</t>
  </si>
  <si>
    <t>Adósság állomány alakulása lejárat, eszközök, bel- és külföldi hitelezők szerinti bontásban 
2013. december 31-én</t>
  </si>
  <si>
    <t xml:space="preserve">VAGYONKIMUTATÁS
a könyvviteli mérlegben értékkel szereplő eszközökről
2013. </t>
  </si>
  <si>
    <t>2013. év</t>
  </si>
  <si>
    <t xml:space="preserve">VAGYONKIMUTATÁS
az érték nélkül nyilvántartott  eszközökről
2013. </t>
  </si>
  <si>
    <t>VAGYONKIMUTATÁS
a mérlegben nem szereplő kötelezettségekről
2013.</t>
  </si>
  <si>
    <t xml:space="preserve">                                  8. sz. tájékoztató tábla a ……./2014.(………)  önkormányzati rendelethez</t>
  </si>
  <si>
    <r>
      <t>Pénzkészlet 2013. január 1-jén
e</t>
    </r>
    <r>
      <rPr>
        <i/>
        <sz val="10"/>
        <rFont val="Times New Roman CE"/>
        <family val="2"/>
      </rPr>
      <t>bből:</t>
    </r>
  </si>
  <si>
    <r>
      <t>Záró pénzkészlet 2013. december 31-én
e</t>
    </r>
    <r>
      <rPr>
        <i/>
        <sz val="10"/>
        <rFont val="Times New Roman CE"/>
        <family val="2"/>
      </rPr>
      <t>bből:</t>
    </r>
  </si>
  <si>
    <t>8. melléklet a ……/2014. (……) önkormányzati rendelethez</t>
  </si>
  <si>
    <t>Működési célú finanszírozási kiadások (6.1.1.+…+6.1.7.)</t>
  </si>
  <si>
    <t>Felhalmozási célú finanszírozási kiadások (6.2.1.+...+6.2.8.)</t>
  </si>
  <si>
    <t>9. melléklet a ……/2014. (……) önkormányzati rendelethez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</si>
  <si>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</si>
  <si>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</si>
  <si>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</si>
  <si>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</si>
  <si>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</si>
  <si>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</si>
  <si>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</si>
  <si>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7.1. melléklet a ……/2014. (……) önkormányzati rendelethez</t>
  </si>
  <si>
    <t>7.2. melléklet a ……/2014. (……) önkormányzati rendelethez</t>
  </si>
  <si>
    <t>7.3. melléklet a ……/2014. (……) önkormányzati rendelethez</t>
  </si>
  <si>
    <t>7.4. melléklet a ……/2014. (……) önkormányzati rendelethez</t>
  </si>
  <si>
    <t>7.5. melléklet a ……/2014. (……) önkormányzati rendelethez</t>
  </si>
  <si>
    <t>Közös önkormányzati hivatal</t>
  </si>
  <si>
    <t>10. melléklet a ……/2014. (……) önkormányzati rendelethez</t>
  </si>
  <si>
    <t>II. Átvett pénzeszközök  államháztartáson belülről (2.1.+2.3.)</t>
  </si>
  <si>
    <t>II. Felhalmozási költségvetés kiadásai (2.1+…+2.3)</t>
  </si>
  <si>
    <t>10. tájékoztató tábla a ……/2014. (……) önkormányzati rendelethez</t>
  </si>
  <si>
    <t>Lakott külterülettel kapcsolatos támogatás</t>
  </si>
  <si>
    <t>Szerkezetátalakítási tartalék</t>
  </si>
  <si>
    <t>Működőképesség megőrzését szolgáló kiegészítő támogatás</t>
  </si>
  <si>
    <t>Egyéb támogatás bérkompenzáció</t>
  </si>
  <si>
    <t>a 2.3-ból   - Felhalmozási célú pénzeszköz átadás államháztartáson belülre(vsisszatérítendő kölcsön nyújtás)</t>
  </si>
  <si>
    <t xml:space="preserve">   Egyéb felhalmozási célú visszatérítendő kölcsön államháztartáson belülről</t>
  </si>
  <si>
    <t>Működóképesség megőrzését szolgáló kiegészítő támogatás</t>
  </si>
  <si>
    <t>a 2.3-ból   - Felhalmozási célú pénzeszköz átadás államháztartáson belülre (visszatérítendő kölcsön nyújtás)</t>
  </si>
  <si>
    <t>Bakonykarszt Zrt.</t>
  </si>
  <si>
    <t>25% alatti</t>
  </si>
  <si>
    <t>A Pula Község Önkormányzata tulajdonában álló gazdálkodó szervezetek működéséből származó 
kötelezettségek és részesedések alakulása a 2013. évben</t>
  </si>
  <si>
    <t>Pula Község Önkormányzata</t>
  </si>
  <si>
    <t xml:space="preserve">   Egyéb felhalmozási támogatás államháztartáson belülről(visszatérítendő kölcsön)</t>
  </si>
  <si>
    <t>Közös intézmények fenntartása</t>
  </si>
  <si>
    <t>Központi orvosi ügyelet hozzájárulás</t>
  </si>
  <si>
    <t>Vp. Megyei Katasztrófavédelem támogatása</t>
  </si>
  <si>
    <t>T.vázsony csatornázásért Alapítvány támogatása</t>
  </si>
  <si>
    <t>Falugondnokok Egyesület támogatása</t>
  </si>
  <si>
    <t>PIK támogatása</t>
  </si>
  <si>
    <t>Cordial Bt. támogatása</t>
  </si>
  <si>
    <t>Átmeneti segély</t>
  </si>
  <si>
    <t>Foglalkoztatást helyettesítő támogatás</t>
  </si>
  <si>
    <t xml:space="preserve">Ápolási díj </t>
  </si>
  <si>
    <t>Közgyógyellátás</t>
  </si>
  <si>
    <t>Temetési segély</t>
  </si>
  <si>
    <t>Lakásfenntartási támogatás</t>
  </si>
  <si>
    <t>Rsz.gyermekvédelmi természetbeni ellátás</t>
  </si>
  <si>
    <t>Kistérségi támogatás</t>
  </si>
  <si>
    <t>műk.int.finanszírozás</t>
  </si>
  <si>
    <t>működési</t>
  </si>
  <si>
    <t>Egyéb működési célú kiadások összesen:</t>
  </si>
  <si>
    <t>Egyéb önkormányzat által megáll. támogatások</t>
  </si>
  <si>
    <t>18. sorból Beiskolázási támogatás</t>
  </si>
  <si>
    <t>18. sorból Tankönyv füzetcsomag támogatása</t>
  </si>
  <si>
    <t>18. sorból Születési támogatás</t>
  </si>
  <si>
    <t>18. sorból Óvodások szállítása</t>
  </si>
  <si>
    <t>18. sorból Lakossági hulladékszállítás támogatása</t>
  </si>
  <si>
    <t>18. sorból Szociális kölcsön</t>
  </si>
  <si>
    <t>18. sorból Bursa Hungarica ösztöndíj</t>
  </si>
  <si>
    <t>18. sorból Természetben nyújtott tűzifa tám.</t>
  </si>
  <si>
    <t>Társadalmi szociálpolitikai juttatások össz:</t>
  </si>
  <si>
    <t>T.vázsony Csatornázásáért Alapítvány működési támogatása</t>
  </si>
  <si>
    <t>Viziközmű társulati hitel és kamata pénzeszköz átadás</t>
  </si>
  <si>
    <t xml:space="preserve">   MVH támogatás</t>
  </si>
  <si>
    <t xml:space="preserve">   Kölcsön visszatérülés</t>
  </si>
  <si>
    <t xml:space="preserve"> Szennyvíz gyűjtés tíszttítás elhelyezés   </t>
  </si>
  <si>
    <t xml:space="preserve"> Önkormányzatok elszámolása</t>
  </si>
  <si>
    <t>Nem lakóingatlan bérbeadás és üzemeltetés</t>
  </si>
  <si>
    <t>Zöldterület-kezelés</t>
  </si>
  <si>
    <t>Önkormányzat igazgatási tev.</t>
  </si>
  <si>
    <t>Közvilágítás</t>
  </si>
  <si>
    <t>Város- és községgazdálkodás</t>
  </si>
  <si>
    <t xml:space="preserve">  - Felhalmozási célú kölcsön nyújtása  államháztartáson belülre</t>
  </si>
  <si>
    <t>Aktív korúak ellátása</t>
  </si>
  <si>
    <t>Falugondnoki Szolgáltatás</t>
  </si>
  <si>
    <t>FHT jogosultak  hosszabb időtartamú közfoglalkoztatása</t>
  </si>
  <si>
    <t>Start munkaprogram Téli közfoglalkoztatás</t>
  </si>
  <si>
    <t>Könyvtári Szolgáltatások</t>
  </si>
  <si>
    <t>Közművelődés intézmények, Közösségi színterek működtetése</t>
  </si>
  <si>
    <t>Köztemető fenntartás és működtetés</t>
  </si>
  <si>
    <t>Maradvány ígénybevétel</t>
  </si>
  <si>
    <t>Maradvány igénybevétel</t>
  </si>
  <si>
    <t>I. Működési célú bevételek és kiadások mérlege
Pula Község Önkormányzata</t>
  </si>
  <si>
    <t>II. Felhalmozási célú bevételek és kiadások mérlege
Pula Község Önkormányzata</t>
  </si>
  <si>
    <t>6.1. melléklet a ……/2014. (……) önkormányzati rendelethez</t>
  </si>
  <si>
    <t>6. 2.melléklet a ……/2014. (……) önkormányzati rendelethez</t>
  </si>
  <si>
    <t>6.3. melléklet a ……/2014. (……) önkormányzati rendelethez</t>
  </si>
  <si>
    <t>6.4. melléklet a ……/2014. (……) önkormányzati rendelethez</t>
  </si>
  <si>
    <t>6.5. melléklet a ……/2014. (……) önkormányzati rendelethez</t>
  </si>
  <si>
    <t>6.6. melléklet a ……/2014. (……) önkormányzati rendelethez</t>
  </si>
  <si>
    <t>6.7. melléklet a ……/2014. (……) önkormányzati rendelethez</t>
  </si>
  <si>
    <t>6.8. melléklet a ……/2014. (……) önkormányzati rendelethez</t>
  </si>
  <si>
    <t>6.9. melléklet a ……/2014. (……) önkormányzati rendelethez</t>
  </si>
  <si>
    <t>6.10. melléklet a ……/2014. (……) önkormányzati rendelethez</t>
  </si>
  <si>
    <t>6.11.melléklet a ……/2014. (……) önkormányzati rendelethez</t>
  </si>
  <si>
    <t>6.12. melléklet a ……/2014. (……) önkormányzati rendelethez</t>
  </si>
  <si>
    <t>6.13. melléklet a ……/2014. (……) önkormányzati rendelethez</t>
  </si>
  <si>
    <t>6.14. melléklet a ……/2014. (……)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</si>
</sst>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71" formatCode="#,##0.0"/>
    <numFmt numFmtId="172" formatCode="#,###__;\-#,###__"/>
    <numFmt numFmtId="173" formatCode="00"/>
    <numFmt numFmtId="174" formatCode="#,###\ _F_t;\-#,###\ _F_t"/>
    <numFmt numFmtId="175" formatCode="#,###__"/>
  </numFmts>
  <fonts count="49">
    <font>
      <sz val="10"/>
      <name val="Times New Roman CE"/>
      <family val="2"/>
    </font>
    <font>
      <sz val="10"/>
      <name val="Arial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2"/>
    </font>
    <font>
      <u val="single"/>
      <sz val="12"/>
      <color indexed="36"/>
      <name val="Times New Roman CE"/>
      <family val="2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2"/>
    </font>
    <font>
      <b/>
      <sz val="11"/>
      <name val="Times New Roman CE"/>
      <family val="2"/>
    </font>
    <font>
      <b/>
      <i/>
      <sz val="9"/>
      <name val="Times New Roman CE"/>
      <family val="2"/>
    </font>
    <font>
      <b/>
      <sz val="14"/>
      <name val="Times New Roman CE"/>
      <family val="2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2"/>
    </font>
    <font>
      <sz val="10"/>
      <color indexed="17"/>
      <name val="Times New Roman CE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lightHorizontal"/>
    </fill>
    <fill>
      <patternFill patternType="gray125">
        <bgColor rgb="FFE5E5E5"/>
      </patternFill>
    </fill>
  </fills>
  <borders count="78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/>
      <right style="thin"/>
      <top/>
      <bottom style="thin"/>
    </border>
    <border diagonalUp="1" diagonalDown="1">
      <left style="thin"/>
      <right style="medium"/>
      <top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thin"/>
      <top style="medium"/>
      <bottom style="medium"/>
      <diagonal style="thin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>
      <alignment/>
      <protection locked="0"/>
    </xf>
    <xf numFmtId="0" fontId="11" fillId="0" borderId="0" applyNumberFormat="0" applyFill="0" applyBorder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933">
    <xf numFmtId="0" fontId="0" fillId="0" borderId="0" xfId="0"/>
    <xf numFmtId="0" fontId="0" fillId="0" borderId="0" xfId="25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25" applyFont="1" applyFill="1" applyBorder="1" applyAlignment="1" applyProtection="1">
      <alignment horizontal="center" vertical="center" wrapText="1"/>
      <protection/>
    </xf>
    <xf numFmtId="0" fontId="6" fillId="0" borderId="0" xfId="25" applyFont="1" applyFill="1" applyBorder="1" applyAlignment="1" applyProtection="1">
      <alignment vertical="center" wrapText="1"/>
      <protection/>
    </xf>
    <xf numFmtId="0" fontId="14" fillId="0" borderId="1" xfId="25" applyFont="1" applyFill="1" applyBorder="1" applyAlignment="1" applyProtection="1">
      <alignment horizontal="left" vertical="center" wrapText="1" indent="1"/>
      <protection/>
    </xf>
    <xf numFmtId="0" fontId="14" fillId="0" borderId="2" xfId="25" applyFont="1" applyFill="1" applyBorder="1" applyAlignment="1" applyProtection="1">
      <alignment horizontal="left" vertical="center" wrapText="1" indent="1"/>
      <protection/>
    </xf>
    <xf numFmtId="0" fontId="14" fillId="0" borderId="3" xfId="25" applyFont="1" applyFill="1" applyBorder="1" applyAlignment="1" applyProtection="1">
      <alignment horizontal="left" vertical="center" wrapText="1" indent="1"/>
      <protection/>
    </xf>
    <xf numFmtId="0" fontId="14" fillId="0" borderId="4" xfId="25" applyFont="1" applyFill="1" applyBorder="1" applyAlignment="1" applyProtection="1">
      <alignment horizontal="left" vertical="center" wrapText="1" indent="1"/>
      <protection/>
    </xf>
    <xf numFmtId="0" fontId="14" fillId="0" borderId="5" xfId="25" applyFont="1" applyFill="1" applyBorder="1" applyAlignment="1" applyProtection="1">
      <alignment horizontal="left" vertical="center" wrapText="1" indent="1"/>
      <protection/>
    </xf>
    <xf numFmtId="0" fontId="14" fillId="0" borderId="6" xfId="25" applyFont="1" applyFill="1" applyBorder="1" applyAlignment="1" applyProtection="1">
      <alignment horizontal="left" vertical="center" wrapText="1" indent="1"/>
      <protection/>
    </xf>
    <xf numFmtId="0" fontId="14" fillId="0" borderId="7" xfId="25" applyFont="1" applyFill="1" applyBorder="1" applyAlignment="1" applyProtection="1">
      <alignment horizontal="left" vertical="center" wrapText="1" indent="1"/>
      <protection/>
    </xf>
    <xf numFmtId="49" fontId="14" fillId="0" borderId="8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9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10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11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12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13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25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25" applyFont="1" applyFill="1" applyBorder="1" applyAlignment="1" applyProtection="1">
      <alignment horizontal="left" vertical="center" wrapText="1" indent="1"/>
      <protection/>
    </xf>
    <xf numFmtId="0" fontId="13" fillId="0" borderId="15" xfId="25" applyFont="1" applyFill="1" applyBorder="1" applyAlignment="1" applyProtection="1">
      <alignment horizontal="left" vertical="center" wrapText="1" indent="1"/>
      <protection/>
    </xf>
    <xf numFmtId="0" fontId="13" fillId="0" borderId="16" xfId="25" applyFont="1" applyFill="1" applyBorder="1" applyAlignment="1" applyProtection="1">
      <alignment horizontal="left" vertical="center" wrapText="1" indent="1"/>
      <protection/>
    </xf>
    <xf numFmtId="0" fontId="13" fillId="0" borderId="17" xfId="25" applyFont="1" applyFill="1" applyBorder="1" applyAlignment="1" applyProtection="1">
      <alignment horizontal="left" vertical="center" wrapText="1" indent="1"/>
      <protection/>
    </xf>
    <xf numFmtId="0" fontId="13" fillId="0" borderId="18" xfId="25" applyFont="1" applyFill="1" applyBorder="1" applyAlignment="1" applyProtection="1">
      <alignment horizontal="left" vertical="center" wrapText="1" indent="1"/>
      <protection/>
    </xf>
    <xf numFmtId="0" fontId="15" fillId="0" borderId="16" xfId="25" applyFont="1" applyFill="1" applyBorder="1" applyAlignment="1" applyProtection="1">
      <alignment horizontal="left" vertical="center" wrapText="1" indent="1"/>
      <protection/>
    </xf>
    <xf numFmtId="164" fontId="14" fillId="0" borderId="2" xfId="0" applyNumberFormat="1" applyFont="1" applyFill="1" applyBorder="1" applyAlignment="1" applyProtection="1">
      <alignment vertical="center" wrapText="1"/>
      <protection locked="0"/>
    </xf>
    <xf numFmtId="164" fontId="14" fillId="0" borderId="7" xfId="0" applyNumberFormat="1" applyFont="1" applyFill="1" applyBorder="1" applyAlignment="1" applyProtection="1">
      <alignment vertical="center" wrapText="1"/>
      <protection locked="0"/>
    </xf>
    <xf numFmtId="0" fontId="13" fillId="0" borderId="16" xfId="25" applyFont="1" applyFill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vertical="center" wrapText="1"/>
      <protection/>
    </xf>
    <xf numFmtId="0" fontId="13" fillId="0" borderId="15" xfId="25" applyFont="1" applyFill="1" applyBorder="1" applyAlignment="1" applyProtection="1">
      <alignment horizontal="center" vertical="center" wrapText="1"/>
      <protection/>
    </xf>
    <xf numFmtId="0" fontId="13" fillId="0" borderId="16" xfId="25" applyFont="1" applyFill="1" applyBorder="1" applyAlignment="1" applyProtection="1">
      <alignment horizontal="center" vertical="center" wrapText="1"/>
      <protection/>
    </xf>
    <xf numFmtId="0" fontId="13" fillId="0" borderId="19" xfId="25" applyFont="1" applyFill="1" applyBorder="1" applyAlignment="1" applyProtection="1">
      <alignment horizontal="center" vertical="center" wrapText="1"/>
      <protection/>
    </xf>
    <xf numFmtId="0" fontId="3" fillId="0" borderId="0" xfId="25" applyFill="1">
      <alignment/>
      <protection/>
    </xf>
    <xf numFmtId="0" fontId="14" fillId="0" borderId="0" xfId="25" applyFont="1" applyFill="1">
      <alignment/>
      <protection/>
    </xf>
    <xf numFmtId="0" fontId="16" fillId="0" borderId="0" xfId="25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>
      <alignment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3" xfId="0" applyNumberFormat="1" applyFont="1" applyFill="1" applyBorder="1" applyAlignment="1" applyProtection="1">
      <alignment horizontal="center" vertical="center" wrapText="1"/>
      <protection/>
    </xf>
    <xf numFmtId="164" fontId="13" fillId="0" borderId="2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4" fillId="0" borderId="2" xfId="0" applyNumberFormat="1" applyFont="1" applyFill="1" applyBorder="1" applyAlignment="1" applyProtection="1">
      <alignment vertical="center" wrapText="1"/>
      <protection locked="0"/>
    </xf>
    <xf numFmtId="164" fontId="0" fillId="0" borderId="8" xfId="0" applyNumberFormat="1" applyFill="1" applyBorder="1" applyAlignment="1" applyProtection="1">
      <alignment horizontal="center" vertical="center" wrapText="1"/>
      <protection locked="0"/>
    </xf>
    <xf numFmtId="164" fontId="14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" fontId="14" fillId="0" borderId="7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164" fontId="1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3" fillId="2" borderId="16" xfId="0" applyNumberFormat="1" applyFont="1" applyFill="1" applyBorder="1" applyAlignment="1" applyProtection="1">
      <alignment vertical="center" wrapText="1"/>
      <protection/>
    </xf>
    <xf numFmtId="3" fontId="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6" xfId="25" applyFont="1" applyFill="1" applyBorder="1" applyAlignment="1" applyProtection="1">
      <alignment horizontal="left" vertical="center" wrapText="1" indent="1"/>
      <protection/>
    </xf>
    <xf numFmtId="0" fontId="6" fillId="0" borderId="0" xfId="25" applyFont="1" applyFill="1">
      <alignment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23" fillId="0" borderId="0" xfId="0" applyFont="1"/>
    <xf numFmtId="0" fontId="16" fillId="0" borderId="0" xfId="0" applyFont="1" applyAlignment="1">
      <alignment horizontal="center"/>
    </xf>
    <xf numFmtId="0" fontId="12" fillId="0" borderId="0" xfId="0" applyFont="1" applyFill="1"/>
    <xf numFmtId="3" fontId="12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5" fillId="0" borderId="25" xfId="0" applyFont="1" applyFill="1" applyBorder="1" applyAlignment="1" applyProtection="1">
      <alignment horizontal="right"/>
      <protection/>
    </xf>
    <xf numFmtId="0" fontId="14" fillId="0" borderId="5" xfId="25" applyFont="1" applyFill="1" applyBorder="1" applyAlignment="1" applyProtection="1">
      <alignment horizontal="left" vertical="center" wrapText="1" indent="1"/>
      <protection/>
    </xf>
    <xf numFmtId="0" fontId="14" fillId="0" borderId="3" xfId="25" applyFont="1" applyFill="1" applyBorder="1" applyAlignment="1" applyProtection="1">
      <alignment horizontal="left" vertical="center" wrapText="1" indent="1"/>
      <protection/>
    </xf>
    <xf numFmtId="0" fontId="14" fillId="0" borderId="2" xfId="25" applyFont="1" applyFill="1" applyBorder="1" applyAlignment="1" applyProtection="1">
      <alignment horizontal="left" indent="6"/>
      <protection/>
    </xf>
    <xf numFmtId="0" fontId="14" fillId="0" borderId="2" xfId="25" applyFont="1" applyFill="1" applyBorder="1" applyAlignment="1" applyProtection="1">
      <alignment horizontal="left" vertical="center" wrapText="1" indent="6"/>
      <protection/>
    </xf>
    <xf numFmtId="0" fontId="14" fillId="0" borderId="7" xfId="25" applyFont="1" applyFill="1" applyBorder="1" applyAlignment="1" applyProtection="1">
      <alignment horizontal="left" vertical="center" wrapText="1" indent="6"/>
      <protection/>
    </xf>
    <xf numFmtId="0" fontId="14" fillId="0" borderId="23" xfId="25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/>
    <xf numFmtId="0" fontId="29" fillId="0" borderId="0" xfId="0" applyFont="1"/>
    <xf numFmtId="49" fontId="14" fillId="0" borderId="2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4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5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23" xfId="25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7" xfId="25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Protection="1">
      <protection locked="0"/>
    </xf>
    <xf numFmtId="164" fontId="14" fillId="0" borderId="2" xfId="0" applyNumberFormat="1" applyFont="1" applyFill="1" applyBorder="1" applyAlignment="1" applyProtection="1">
      <alignment vertical="center"/>
      <protection locked="0"/>
    </xf>
    <xf numFmtId="164" fontId="14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49" fontId="14" fillId="0" borderId="16" xfId="25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 applyProtection="1">
      <alignment horizontal="center" vertical="center" wrapText="1"/>
      <protection/>
    </xf>
    <xf numFmtId="164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left" vertical="center" wrapText="1" inden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49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49" fontId="14" fillId="0" borderId="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wrapText="1"/>
      <protection/>
    </xf>
    <xf numFmtId="0" fontId="26" fillId="0" borderId="29" xfId="0" applyFont="1" applyBorder="1" applyAlignment="1" applyProtection="1">
      <alignment horizontal="left" wrapText="1" inden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 applyProtection="1">
      <alignment vertical="center" wrapTex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2" fillId="0" borderId="0" xfId="0" applyNumberFormat="1" applyFont="1" applyFill="1" applyAlignment="1" applyProtection="1">
      <alignment vertical="center" wrapText="1"/>
      <protection locked="0"/>
    </xf>
    <xf numFmtId="49" fontId="7" fillId="0" borderId="31" xfId="0" applyNumberFormat="1" applyFont="1" applyFill="1" applyBorder="1" applyAlignment="1" applyProtection="1">
      <alignment horizontal="right" vertical="center"/>
      <protection locked="0"/>
    </xf>
    <xf numFmtId="49" fontId="7" fillId="0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/>
    </xf>
    <xf numFmtId="164" fontId="13" fillId="0" borderId="22" xfId="0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7" xfId="0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/>
      <protection/>
    </xf>
    <xf numFmtId="164" fontId="13" fillId="0" borderId="19" xfId="0" applyNumberFormat="1" applyFont="1" applyFill="1" applyBorder="1" applyAlignment="1" applyProtection="1">
      <alignment vertical="center"/>
      <protection/>
    </xf>
    <xf numFmtId="0" fontId="13" fillId="0" borderId="33" xfId="25" applyFont="1" applyFill="1" applyBorder="1" applyAlignment="1" applyProtection="1">
      <alignment horizontal="left" vertical="center" wrapText="1" indent="1"/>
      <protection/>
    </xf>
    <xf numFmtId="49" fontId="14" fillId="0" borderId="34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35" xfId="25" applyNumberFormat="1" applyFont="1" applyFill="1" applyBorder="1" applyAlignment="1" applyProtection="1">
      <alignment horizontal="left" vertical="center" wrapText="1" indent="1"/>
      <protection/>
    </xf>
    <xf numFmtId="49" fontId="14" fillId="0" borderId="36" xfId="25" applyNumberFormat="1" applyFont="1" applyFill="1" applyBorder="1" applyAlignment="1" applyProtection="1">
      <alignment horizontal="left" vertical="center" wrapText="1" indent="1"/>
      <protection/>
    </xf>
    <xf numFmtId="0" fontId="13" fillId="0" borderId="8" xfId="25" applyFont="1" applyFill="1" applyBorder="1" applyAlignment="1" applyProtection="1">
      <alignment horizontal="left" vertical="center" wrapText="1" indent="1"/>
      <protection/>
    </xf>
    <xf numFmtId="0" fontId="15" fillId="0" borderId="1" xfId="25" applyFont="1" applyFill="1" applyBorder="1" applyAlignment="1" applyProtection="1">
      <alignment horizontal="left" vertical="center" wrapText="1" indent="1"/>
      <protection/>
    </xf>
    <xf numFmtId="0" fontId="3" fillId="0" borderId="0" xfId="25" applyFill="1" applyAlignment="1">
      <alignment horizontal="left" vertical="center" indent="1"/>
      <protection/>
    </xf>
    <xf numFmtId="0" fontId="19" fillId="0" borderId="16" xfId="0" applyFont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>
      <alignment horizontal="left" vertical="center" wrapText="1" indent="1"/>
      <protection/>
    </xf>
    <xf numFmtId="0" fontId="30" fillId="0" borderId="2" xfId="0" applyFont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>
      <alignment horizontal="left" vertical="center" indent="1"/>
      <protection/>
    </xf>
    <xf numFmtId="0" fontId="18" fillId="0" borderId="23" xfId="0" applyFont="1" applyBorder="1" applyAlignment="1" applyProtection="1">
      <alignment horizontal="left" vertical="center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49" fontId="18" fillId="0" borderId="9" xfId="0" applyNumberFormat="1" applyFont="1" applyBorder="1" applyAlignment="1" applyProtection="1">
      <alignment horizontal="left" vertical="center" wrapText="1" indent="2"/>
      <protection/>
    </xf>
    <xf numFmtId="49" fontId="19" fillId="0" borderId="9" xfId="0" applyNumberFormat="1" applyFont="1" applyBorder="1" applyAlignment="1" applyProtection="1">
      <alignment horizontal="left" vertical="center" wrapText="1" indent="1"/>
      <protection/>
    </xf>
    <xf numFmtId="49" fontId="18" fillId="0" borderId="14" xfId="0" applyNumberFormat="1" applyFont="1" applyBorder="1" applyAlignment="1" applyProtection="1">
      <alignment horizontal="left" vertical="center" wrapText="1" indent="2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27" fillId="0" borderId="10" xfId="0" applyFont="1" applyBorder="1" applyAlignment="1" applyProtection="1">
      <alignment horizontal="left" vertical="center" wrapText="1" indent="1"/>
      <protection/>
    </xf>
    <xf numFmtId="49" fontId="19" fillId="0" borderId="15" xfId="0" applyNumberFormat="1" applyFont="1" applyBorder="1" applyAlignment="1" applyProtection="1">
      <alignment horizontal="left" vertical="center" wrapText="1" indent="1"/>
      <protection/>
    </xf>
    <xf numFmtId="49" fontId="18" fillId="0" borderId="11" xfId="0" applyNumberFormat="1" applyFont="1" applyBorder="1" applyAlignment="1" applyProtection="1">
      <alignment horizontal="left" vertical="center" wrapText="1" indent="2"/>
      <protection/>
    </xf>
    <xf numFmtId="0" fontId="18" fillId="0" borderId="4" xfId="0" applyFont="1" applyBorder="1" applyAlignment="1" applyProtection="1">
      <alignment horizontal="left" vertical="center" wrapText="1" indent="1"/>
      <protection/>
    </xf>
    <xf numFmtId="49" fontId="18" fillId="0" borderId="12" xfId="0" applyNumberFormat="1" applyFont="1" applyBorder="1" applyAlignment="1" applyProtection="1">
      <alignment horizontal="left" vertical="center" wrapText="1" indent="2"/>
      <protection/>
    </xf>
    <xf numFmtId="0" fontId="18" fillId="0" borderId="7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164" fontId="13" fillId="0" borderId="28" xfId="25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31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2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2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5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25" applyNumberFormat="1" applyFont="1" applyFill="1" applyBorder="1" applyAlignment="1" applyProtection="1">
      <alignment horizontal="right" vertical="center" wrapText="1" indent="1"/>
      <protection/>
    </xf>
    <xf numFmtId="164" fontId="20" fillId="0" borderId="21" xfId="25" applyNumberFormat="1" applyFont="1" applyFill="1" applyBorder="1" applyAlignment="1" applyProtection="1">
      <alignment horizontal="right" vertical="center" wrapText="1" indent="1"/>
      <protection/>
    </xf>
    <xf numFmtId="164" fontId="20" fillId="0" borderId="22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24" xfId="25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24" xfId="2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Border="1" applyAlignment="1" applyProtection="1">
      <alignment horizontal="right" vertical="center" wrapText="1" indent="1"/>
      <protection/>
    </xf>
    <xf numFmtId="0" fontId="17" fillId="0" borderId="19" xfId="0" applyFont="1" applyBorder="1" applyAlignment="1" applyProtection="1" quotePrefix="1">
      <alignment horizontal="right" vertical="center" wrapText="1" indent="1"/>
      <protection locked="0"/>
    </xf>
    <xf numFmtId="164" fontId="13" fillId="0" borderId="39" xfId="25" applyNumberFormat="1" applyFont="1" applyFill="1" applyBorder="1" applyAlignment="1" applyProtection="1">
      <alignment horizontal="right" vertical="center" wrapText="1" indent="1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164" fontId="13" fillId="0" borderId="20" xfId="25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19" xfId="25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25" applyFill="1" applyAlignment="1">
      <alignment/>
      <protection/>
    </xf>
    <xf numFmtId="164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1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1" xfId="0" applyNumberFormat="1" applyFont="1" applyFill="1" applyBorder="1" applyAlignment="1" applyProtection="1">
      <alignment horizontal="center" vertical="center" wrapText="1"/>
      <protection/>
    </xf>
    <xf numFmtId="164" fontId="13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9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ill="1" applyBorder="1" applyAlignment="1" applyProtection="1">
      <alignment horizontal="left" vertical="center" wrapText="1" indent="1"/>
      <protection/>
    </xf>
    <xf numFmtId="164" fontId="14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2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9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9" xfId="0" applyNumberFormat="1" applyFont="1" applyFill="1" applyBorder="1" applyAlignment="1" applyProtection="1" quotePrefix="1">
      <alignment horizontal="left" vertical="center" wrapText="1" indent="6"/>
      <protection/>
    </xf>
    <xf numFmtId="164" fontId="14" fillId="0" borderId="9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9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4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7" fillId="0" borderId="31" xfId="0" applyFont="1" applyFill="1" applyBorder="1" applyAlignment="1" applyProtection="1" quotePrefix="1">
      <alignment horizontal="right" vertical="center" indent="1"/>
      <protection/>
    </xf>
    <xf numFmtId="0" fontId="7" fillId="0" borderId="32" xfId="0" applyFont="1" applyFill="1" applyBorder="1" applyAlignment="1" applyProtection="1">
      <alignment horizontal="right" vertical="center" indent="1"/>
      <protection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0" fillId="0" borderId="31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29" xfId="0" applyFont="1" applyBorder="1" applyAlignment="1" applyProtection="1">
      <alignment horizontal="center" wrapText="1"/>
      <protection/>
    </xf>
    <xf numFmtId="0" fontId="13" fillId="0" borderId="29" xfId="25" applyFont="1" applyFill="1" applyBorder="1" applyAlignment="1" applyProtection="1">
      <alignment horizontal="left" vertical="center" wrapText="1" inden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4" fillId="0" borderId="23" xfId="25" applyFont="1" applyFill="1" applyBorder="1" applyAlignment="1" applyProtection="1">
      <alignment horizontal="left" vertical="center" wrapText="1" indent="1"/>
      <protection/>
    </xf>
    <xf numFmtId="0" fontId="13" fillId="0" borderId="18" xfId="25" applyFont="1" applyFill="1" applyBorder="1" applyAlignment="1" applyProtection="1">
      <alignment horizontal="left" vertical="center" wrapText="1" inden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49" fontId="14" fillId="0" borderId="4" xfId="0" applyNumberFormat="1" applyFont="1" applyFill="1" applyBorder="1" applyAlignment="1" applyProtection="1">
      <alignment horizontal="center" vertical="center" wrapText="1"/>
      <protection/>
    </xf>
    <xf numFmtId="49" fontId="14" fillId="0" borderId="5" xfId="0" applyNumberFormat="1" applyFont="1" applyFill="1" applyBorder="1" applyAlignment="1" applyProtection="1">
      <alignment horizontal="center" vertical="center" wrapText="1"/>
      <protection/>
    </xf>
    <xf numFmtId="49" fontId="7" fillId="0" borderId="31" xfId="0" applyNumberFormat="1" applyFont="1" applyFill="1" applyBorder="1" applyAlignment="1" applyProtection="1">
      <alignment horizontal="right" vertical="center"/>
      <protection/>
    </xf>
    <xf numFmtId="49" fontId="7" fillId="0" borderId="3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164" fontId="1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5" xfId="0" applyFont="1" applyBorder="1" applyAlignment="1" applyProtection="1">
      <alignment horizontal="left" vertical="center" wrapText="1" indent="1"/>
      <protection/>
    </xf>
    <xf numFmtId="0" fontId="18" fillId="0" borderId="3" xfId="0" applyFont="1" applyBorder="1" applyAlignment="1" applyProtection="1">
      <alignment horizontal="left" vertical="center" wrapText="1" indent="1"/>
      <protection/>
    </xf>
    <xf numFmtId="0" fontId="30" fillId="0" borderId="4" xfId="0" applyFont="1" applyBorder="1" applyAlignment="1" applyProtection="1">
      <alignment horizontal="left" vertical="center" wrapText="1" inden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9" fillId="0" borderId="3" xfId="0" applyFont="1" applyBorder="1" applyAlignment="1" applyProtection="1">
      <alignment horizontal="left" vertical="center" wrapText="1" indent="1"/>
      <protection/>
    </xf>
    <xf numFmtId="49" fontId="19" fillId="0" borderId="11" xfId="0" applyNumberFormat="1" applyFont="1" applyBorder="1" applyAlignment="1" applyProtection="1">
      <alignment horizontal="left" vertical="center" wrapText="1" indent="1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7" fillId="0" borderId="3" xfId="0" applyFont="1" applyBorder="1" applyAlignment="1" applyProtection="1">
      <alignment horizontal="left" vertical="center" wrapText="1" indent="1"/>
      <protection/>
    </xf>
    <xf numFmtId="0" fontId="18" fillId="0" borderId="2" xfId="0" applyFont="1" applyBorder="1" applyAlignment="1" applyProtection="1" quotePrefix="1">
      <alignment horizontal="left" vertical="center" wrapText="1" indent="6"/>
      <protection/>
    </xf>
    <xf numFmtId="0" fontId="18" fillId="0" borderId="23" xfId="0" applyFont="1" applyBorder="1" applyAlignment="1" applyProtection="1" quotePrefix="1">
      <alignment horizontal="left" vertical="center" wrapText="1" indent="6"/>
      <protection/>
    </xf>
    <xf numFmtId="0" fontId="30" fillId="0" borderId="16" xfId="0" applyFont="1" applyBorder="1" applyAlignment="1" applyProtection="1">
      <alignment horizontal="left" vertical="center" wrapText="1" indent="1"/>
      <protection/>
    </xf>
    <xf numFmtId="0" fontId="3" fillId="0" borderId="0" xfId="25" applyFont="1" applyFill="1" applyProtection="1">
      <alignment/>
      <protection/>
    </xf>
    <xf numFmtId="0" fontId="3" fillId="0" borderId="0" xfId="25" applyFont="1" applyFill="1" applyAlignment="1" applyProtection="1">
      <alignment horizontal="right" vertical="center" indent="1"/>
      <protection/>
    </xf>
    <xf numFmtId="0" fontId="3" fillId="0" borderId="0" xfId="25" applyFont="1" applyFill="1">
      <alignment/>
      <protection/>
    </xf>
    <xf numFmtId="0" fontId="3" fillId="0" borderId="0" xfId="25" applyFont="1" applyFill="1" applyAlignment="1">
      <alignment horizontal="right" vertical="center" indent="1"/>
      <protection/>
    </xf>
    <xf numFmtId="0" fontId="31" fillId="0" borderId="16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25" applyNumberFormat="1" applyFont="1" applyFill="1" applyBorder="1" applyAlignment="1" applyProtection="1">
      <alignment vertical="center"/>
      <protection/>
    </xf>
    <xf numFmtId="164" fontId="22" fillId="0" borderId="25" xfId="25" applyNumberFormat="1" applyFont="1" applyFill="1" applyBorder="1" applyAlignment="1" applyProtection="1">
      <alignment/>
      <protection/>
    </xf>
    <xf numFmtId="0" fontId="6" fillId="0" borderId="0" xfId="25" applyFont="1" applyFill="1" applyAlignment="1" applyProtection="1">
      <alignment/>
      <protection/>
    </xf>
    <xf numFmtId="0" fontId="7" fillId="0" borderId="23" xfId="25" applyFont="1" applyFill="1" applyBorder="1" applyAlignment="1" applyProtection="1">
      <alignment horizontal="center" vertical="center" wrapText="1"/>
      <protection/>
    </xf>
    <xf numFmtId="0" fontId="7" fillId="0" borderId="24" xfId="25" applyFont="1" applyFill="1" applyBorder="1" applyAlignment="1" applyProtection="1">
      <alignment horizontal="center" vertical="center" wrapText="1"/>
      <protection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13" fillId="0" borderId="47" xfId="0" applyNumberFormat="1" applyFont="1" applyFill="1" applyBorder="1" applyAlignment="1" applyProtection="1">
      <alignment horizontal="center" vertical="center" wrapText="1"/>
      <protection/>
    </xf>
    <xf numFmtId="164" fontId="14" fillId="0" borderId="40" xfId="0" applyNumberFormat="1" applyFont="1" applyFill="1" applyBorder="1" applyAlignment="1" applyProtection="1">
      <alignment vertical="center" wrapText="1"/>
      <protection locked="0"/>
    </xf>
    <xf numFmtId="164" fontId="13" fillId="0" borderId="22" xfId="0" applyNumberFormat="1" applyFont="1" applyFill="1" applyBorder="1" applyAlignment="1" applyProtection="1">
      <alignment vertical="center" wrapText="1"/>
      <protection/>
    </xf>
    <xf numFmtId="164" fontId="14" fillId="0" borderId="48" xfId="0" applyNumberFormat="1" applyFont="1" applyFill="1" applyBorder="1" applyAlignment="1" applyProtection="1">
      <alignment vertical="center" wrapText="1"/>
      <protection locked="0"/>
    </xf>
    <xf numFmtId="164" fontId="13" fillId="0" borderId="41" xfId="0" applyNumberFormat="1" applyFont="1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>
      <alignment horizontal="center" vertical="center"/>
    </xf>
    <xf numFmtId="164" fontId="13" fillId="0" borderId="50" xfId="0" applyNumberFormat="1" applyFont="1" applyFill="1" applyBorder="1" applyAlignment="1">
      <alignment horizontal="center" vertical="center"/>
    </xf>
    <xf numFmtId="164" fontId="13" fillId="0" borderId="50" xfId="0" applyNumberFormat="1" applyFont="1" applyFill="1" applyBorder="1" applyAlignment="1">
      <alignment horizontal="center" vertical="center" wrapText="1"/>
    </xf>
    <xf numFmtId="49" fontId="14" fillId="0" borderId="51" xfId="0" applyNumberFormat="1" applyFont="1" applyFill="1" applyBorder="1" applyAlignment="1">
      <alignment horizontal="left" vertical="center"/>
    </xf>
    <xf numFmtId="3" fontId="14" fillId="0" borderId="52" xfId="0" applyNumberFormat="1" applyFont="1" applyFill="1" applyBorder="1" applyAlignment="1" applyProtection="1">
      <alignment horizontal="right" vertical="center"/>
      <protection locked="0"/>
    </xf>
    <xf numFmtId="164" fontId="13" fillId="0" borderId="53" xfId="0" applyNumberFormat="1" applyFont="1" applyFill="1" applyBorder="1" applyAlignment="1">
      <alignment horizontal="right" vertical="center" wrapText="1"/>
    </xf>
    <xf numFmtId="49" fontId="20" fillId="0" borderId="35" xfId="0" applyNumberFormat="1" applyFont="1" applyFill="1" applyBorder="1" applyAlignment="1" quotePrefix="1">
      <alignment horizontal="left" vertical="center" indent="1"/>
    </xf>
    <xf numFmtId="3" fontId="20" fillId="0" borderId="43" xfId="0" applyNumberFormat="1" applyFont="1" applyFill="1" applyBorder="1" applyAlignment="1" applyProtection="1">
      <alignment horizontal="right" vertical="center"/>
      <protection locked="0"/>
    </xf>
    <xf numFmtId="3" fontId="20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3" xfId="0" applyNumberFormat="1" applyFont="1" applyFill="1" applyBorder="1" applyAlignment="1">
      <alignment horizontal="right" vertical="center" wrapText="1"/>
    </xf>
    <xf numFmtId="49" fontId="14" fillId="0" borderId="35" xfId="0" applyNumberFormat="1" applyFont="1" applyFill="1" applyBorder="1" applyAlignment="1">
      <alignment horizontal="left" vertical="center"/>
    </xf>
    <xf numFmtId="3" fontId="14" fillId="0" borderId="43" xfId="0" applyNumberFormat="1" applyFont="1" applyFill="1" applyBorder="1" applyAlignment="1" applyProtection="1">
      <alignment horizontal="right" vertical="center"/>
      <protection locked="0"/>
    </xf>
    <xf numFmtId="49" fontId="14" fillId="0" borderId="36" xfId="0" applyNumberFormat="1" applyFont="1" applyFill="1" applyBorder="1" applyAlignment="1" applyProtection="1">
      <alignment horizontal="lef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 indent="1"/>
      <protection locked="0"/>
    </xf>
    <xf numFmtId="164" fontId="13" fillId="0" borderId="41" xfId="0" applyNumberFormat="1" applyFont="1" applyFill="1" applyBorder="1" applyAlignment="1">
      <alignment vertical="center"/>
    </xf>
    <xf numFmtId="49" fontId="13" fillId="0" borderId="55" xfId="0" applyNumberFormat="1" applyFont="1" applyFill="1" applyBorder="1" applyAlignment="1" applyProtection="1">
      <alignment vertical="center"/>
      <protection locked="0"/>
    </xf>
    <xf numFmtId="49" fontId="13" fillId="0" borderId="55" xfId="0" applyNumberFormat="1" applyFont="1" applyFill="1" applyBorder="1" applyAlignment="1" applyProtection="1">
      <alignment horizontal="right" vertical="center"/>
      <protection locked="0"/>
    </xf>
    <xf numFmtId="3" fontId="1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5" xfId="0" applyNumberFormat="1" applyFont="1" applyFill="1" applyBorder="1" applyAlignment="1" applyProtection="1">
      <alignment vertical="center"/>
      <protection locked="0"/>
    </xf>
    <xf numFmtId="49" fontId="13" fillId="0" borderId="25" xfId="0" applyNumberFormat="1" applyFont="1" applyFill="1" applyBorder="1" applyAlignment="1" applyProtection="1">
      <alignment horizontal="right" vertical="center"/>
      <protection locked="0"/>
    </xf>
    <xf numFmtId="3" fontId="14" fillId="0" borderId="25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11" xfId="0" applyNumberFormat="1" applyFont="1" applyFill="1" applyBorder="1" applyAlignment="1">
      <alignment horizontal="left" vertical="center"/>
    </xf>
    <xf numFmtId="3" fontId="14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>
      <alignment horizontal="left" vertical="center"/>
    </xf>
    <xf numFmtId="3" fontId="14" fillId="0" borderId="43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/>
      <protection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49" fontId="14" fillId="0" borderId="12" xfId="0" applyNumberFormat="1" applyFont="1" applyFill="1" applyBorder="1" applyAlignment="1" applyProtection="1">
      <alignment horizontal="left" vertical="center"/>
      <protection locked="0"/>
    </xf>
    <xf numFmtId="3" fontId="14" fillId="0" borderId="54" xfId="0" applyNumberFormat="1" applyFont="1" applyFill="1" applyBorder="1" applyAlignment="1" applyProtection="1">
      <alignment horizontal="right" vertical="center" wrapText="1"/>
      <protection locked="0"/>
    </xf>
    <xf numFmtId="171" fontId="13" fillId="0" borderId="41" xfId="0" applyNumberFormat="1" applyFont="1" applyFill="1" applyBorder="1" applyAlignment="1">
      <alignment horizontal="left" vertical="center" wrapText="1" indent="1"/>
    </xf>
    <xf numFmtId="171" fontId="31" fillId="0" borderId="0" xfId="0" applyNumberFormat="1" applyFont="1" applyFill="1" applyBorder="1" applyAlignment="1">
      <alignment horizontal="left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3" fontId="14" fillId="0" borderId="53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13" fillId="0" borderId="41" xfId="0" applyNumberFormat="1" applyFont="1" applyFill="1" applyBorder="1" applyAlignment="1">
      <alignment horizontal="right" vertical="center" wrapText="1"/>
    </xf>
    <xf numFmtId="4" fontId="13" fillId="0" borderId="53" xfId="0" applyNumberFormat="1" applyFont="1" applyFill="1" applyBorder="1" applyAlignment="1">
      <alignment horizontal="right" vertical="center" wrapText="1"/>
    </xf>
    <xf numFmtId="4" fontId="13" fillId="0" borderId="43" xfId="0" applyNumberFormat="1" applyFont="1" applyFill="1" applyBorder="1" applyAlignment="1">
      <alignment horizontal="right" vertical="center" wrapText="1"/>
    </xf>
    <xf numFmtId="4" fontId="13" fillId="0" borderId="56" xfId="0" applyNumberFormat="1" applyFont="1" applyFill="1" applyBorder="1" applyAlignment="1">
      <alignment horizontal="right" vertical="center" wrapText="1"/>
    </xf>
    <xf numFmtId="0" fontId="7" fillId="0" borderId="57" xfId="0" applyFont="1" applyFill="1" applyBorder="1" applyAlignment="1" applyProtection="1">
      <alignment horizontal="center" vertical="center" wrapText="1"/>
      <protection/>
    </xf>
    <xf numFmtId="164" fontId="13" fillId="0" borderId="18" xfId="25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2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" xfId="2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" xfId="25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" xfId="25" applyNumberFormat="1" applyFont="1" applyFill="1" applyBorder="1" applyAlignment="1" applyProtection="1">
      <alignment horizontal="right" vertical="center" wrapText="1" indent="1"/>
      <protection/>
    </xf>
    <xf numFmtId="164" fontId="20" fillId="0" borderId="2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7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1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2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25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25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25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" xfId="25" applyNumberFormat="1" applyFont="1" applyFill="1" applyBorder="1" applyAlignment="1" applyProtection="1" quotePrefix="1">
      <alignment horizontal="right" vertical="center" wrapText="1" indent="1"/>
      <protection locked="0"/>
    </xf>
    <xf numFmtId="164" fontId="7" fillId="0" borderId="16" xfId="25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2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2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6" xfId="0" applyNumberFormat="1" applyFont="1" applyBorder="1" applyAlignment="1" applyProtection="1">
      <alignment horizontal="right" vertical="center" wrapText="1" indent="1"/>
      <protection/>
    </xf>
    <xf numFmtId="0" fontId="17" fillId="0" borderId="16" xfId="0" applyFont="1" applyBorder="1" applyAlignment="1" applyProtection="1" quotePrefix="1">
      <alignment horizontal="righ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19" fillId="0" borderId="39" xfId="0" applyFont="1" applyBorder="1" applyAlignment="1" applyProtection="1">
      <alignment horizontal="left" vertical="center" wrapText="1" indent="1"/>
      <protection/>
    </xf>
    <xf numFmtId="0" fontId="19" fillId="0" borderId="47" xfId="0" applyFont="1" applyBorder="1" applyAlignment="1" applyProtection="1">
      <alignment horizontal="left" vertical="center" wrapText="1" indent="1"/>
      <protection/>
    </xf>
    <xf numFmtId="0" fontId="18" fillId="0" borderId="58" xfId="0" applyFont="1" applyBorder="1" applyAlignment="1" applyProtection="1">
      <alignment horizontal="left" vertical="center" wrapText="1" indent="1"/>
      <protection/>
    </xf>
    <xf numFmtId="0" fontId="18" fillId="0" borderId="40" xfId="0" applyFont="1" applyBorder="1" applyAlignment="1" applyProtection="1">
      <alignment horizontal="left" vertical="center" wrapText="1" indent="1"/>
      <protection/>
    </xf>
    <xf numFmtId="0" fontId="18" fillId="0" borderId="59" xfId="0" applyFont="1" applyBorder="1" applyAlignment="1" applyProtection="1">
      <alignment horizontal="left" vertical="center" wrapText="1" indent="1"/>
      <protection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30" fillId="0" borderId="58" xfId="0" applyFont="1" applyBorder="1" applyAlignment="1" applyProtection="1">
      <alignment horizontal="left" vertical="center" wrapText="1" indent="1"/>
      <protection/>
    </xf>
    <xf numFmtId="0" fontId="30" fillId="0" borderId="40" xfId="0" applyFont="1" applyBorder="1" applyAlignment="1" applyProtection="1">
      <alignment horizontal="left" vertical="center" wrapText="1" indent="1"/>
      <protection/>
    </xf>
    <xf numFmtId="0" fontId="18" fillId="0" borderId="60" xfId="0" applyFont="1" applyBorder="1" applyAlignment="1" applyProtection="1">
      <alignment horizontal="left" vertical="center" wrapText="1" indent="1"/>
      <protection/>
    </xf>
    <xf numFmtId="0" fontId="18" fillId="0" borderId="47" xfId="0" applyFont="1" applyBorder="1" applyAlignment="1" applyProtection="1">
      <alignment horizontal="left" vertical="center" wrapText="1" indent="1"/>
      <protection/>
    </xf>
    <xf numFmtId="0" fontId="17" fillId="0" borderId="39" xfId="0" applyFont="1" applyBorder="1" applyAlignment="1" applyProtection="1">
      <alignment horizontal="left" vertical="center" wrapText="1" indent="1"/>
      <protection/>
    </xf>
    <xf numFmtId="0" fontId="13" fillId="0" borderId="39" xfId="25" applyFont="1" applyFill="1" applyBorder="1" applyAlignment="1" applyProtection="1">
      <alignment horizontal="left" vertical="center" wrapText="1" indent="1"/>
      <protection/>
    </xf>
    <xf numFmtId="0" fontId="14" fillId="0" borderId="60" xfId="25" applyFont="1" applyFill="1" applyBorder="1" applyAlignment="1" applyProtection="1">
      <alignment horizontal="left" vertical="center" wrapText="1" indent="1"/>
      <protection/>
    </xf>
    <xf numFmtId="0" fontId="14" fillId="0" borderId="40" xfId="25" applyFont="1" applyFill="1" applyBorder="1" applyAlignment="1" applyProtection="1">
      <alignment horizontal="left" vertical="center" wrapText="1" indent="1"/>
      <protection/>
    </xf>
    <xf numFmtId="0" fontId="14" fillId="0" borderId="40" xfId="25" applyFont="1" applyFill="1" applyBorder="1" applyAlignment="1" applyProtection="1">
      <alignment horizontal="left" indent="7"/>
      <protection/>
    </xf>
    <xf numFmtId="0" fontId="18" fillId="0" borderId="40" xfId="0" applyFont="1" applyBorder="1" applyAlignment="1" applyProtection="1">
      <alignment horizontal="left" vertical="center" wrapText="1" indent="6"/>
      <protection/>
    </xf>
    <xf numFmtId="0" fontId="14" fillId="0" borderId="58" xfId="25" applyFont="1" applyFill="1" applyBorder="1" applyAlignment="1" applyProtection="1">
      <alignment horizontal="left" vertical="center" wrapText="1" indent="6"/>
      <protection/>
    </xf>
    <xf numFmtId="0" fontId="14" fillId="0" borderId="40" xfId="25" applyFont="1" applyFill="1" applyBorder="1" applyAlignment="1" applyProtection="1">
      <alignment horizontal="left" vertical="center" wrapText="1" indent="6"/>
      <protection/>
    </xf>
    <xf numFmtId="0" fontId="14" fillId="0" borderId="59" xfId="25" applyFont="1" applyFill="1" applyBorder="1" applyAlignment="1" applyProtection="1">
      <alignment horizontal="left" vertical="center" wrapText="1" indent="6"/>
      <protection/>
    </xf>
    <xf numFmtId="0" fontId="18" fillId="0" borderId="59" xfId="0" applyFont="1" applyBorder="1" applyAlignment="1" applyProtection="1">
      <alignment horizontal="left" vertical="center" wrapText="1" indent="6"/>
      <protection/>
    </xf>
    <xf numFmtId="0" fontId="19" fillId="0" borderId="0" xfId="0" applyFont="1" applyBorder="1" applyAlignment="1" applyProtection="1">
      <alignment horizontal="left" vertical="center" wrapText="1" indent="1"/>
      <protection/>
    </xf>
    <xf numFmtId="0" fontId="18" fillId="0" borderId="61" xfId="0" applyFont="1" applyBorder="1" applyAlignment="1" applyProtection="1">
      <alignment horizontal="left" vertical="center" wrapText="1" indent="1"/>
      <protection/>
    </xf>
    <xf numFmtId="0" fontId="18" fillId="0" borderId="62" xfId="0" applyFont="1" applyBorder="1" applyAlignment="1" applyProtection="1">
      <alignment horizontal="left" vertical="center" wrapText="1" indent="1"/>
      <protection/>
    </xf>
    <xf numFmtId="0" fontId="19" fillId="0" borderId="63" xfId="0" applyFont="1" applyBorder="1" applyAlignment="1" applyProtection="1">
      <alignment horizontal="left" vertical="center" wrapText="1" indent="1"/>
      <protection/>
    </xf>
    <xf numFmtId="164" fontId="1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46" xfId="0" applyFont="1" applyFill="1" applyBorder="1" applyAlignment="1" applyProtection="1">
      <alignment horizontal="center" vertical="center" wrapText="1"/>
      <protection/>
    </xf>
    <xf numFmtId="3" fontId="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4" fillId="0" borderId="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4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60" xfId="0" applyNumberFormat="1" applyFont="1" applyFill="1" applyBorder="1" applyAlignment="1" applyProtection="1">
      <alignment horizontal="centerContinuous" vertical="center"/>
      <protection/>
    </xf>
    <xf numFmtId="164" fontId="7" fillId="0" borderId="61" xfId="0" applyNumberFormat="1" applyFont="1" applyFill="1" applyBorder="1" applyAlignment="1" applyProtection="1">
      <alignment horizontal="centerContinuous" vertical="center"/>
      <protection/>
    </xf>
    <xf numFmtId="164" fontId="7" fillId="0" borderId="66" xfId="0" applyNumberFormat="1" applyFont="1" applyFill="1" applyBorder="1" applyAlignment="1" applyProtection="1">
      <alignment horizontal="centerContinuous" vertical="center"/>
      <protection/>
    </xf>
    <xf numFmtId="164" fontId="21" fillId="0" borderId="0" xfId="0" applyNumberFormat="1" applyFont="1" applyFill="1" applyAlignment="1">
      <alignment vertical="center"/>
    </xf>
    <xf numFmtId="164" fontId="7" fillId="0" borderId="47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24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/>
    </xf>
    <xf numFmtId="164" fontId="13" fillId="0" borderId="33" xfId="0" applyNumberFormat="1" applyFont="1" applyFill="1" applyBorder="1" applyAlignment="1" applyProtection="1">
      <alignment horizontal="center"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39" xfId="0" applyNumberFormat="1" applyFont="1" applyFill="1" applyBorder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" xfId="0" applyNumberFormat="1" applyFont="1" applyFill="1" applyBorder="1" applyAlignment="1" applyProtection="1">
      <alignment horizontal="left" vertical="center" wrapText="1" indent="1"/>
      <protection/>
    </xf>
    <xf numFmtId="1" fontId="4" fillId="2" borderId="5" xfId="0" applyNumberFormat="1" applyFont="1" applyFill="1" applyBorder="1" applyAlignment="1" applyProtection="1">
      <alignment horizontal="center" vertical="center" wrapText="1"/>
      <protection/>
    </xf>
    <xf numFmtId="164" fontId="13" fillId="0" borderId="5" xfId="0" applyNumberFormat="1" applyFont="1" applyFill="1" applyBorder="1" applyAlignment="1" applyProtection="1">
      <alignment vertical="center" wrapText="1"/>
      <protection/>
    </xf>
    <xf numFmtId="164" fontId="13" fillId="0" borderId="60" xfId="0" applyNumberFormat="1" applyFont="1" applyFill="1" applyBorder="1" applyAlignment="1" applyProtection="1">
      <alignment vertical="center" wrapText="1"/>
      <protection/>
    </xf>
    <xf numFmtId="164" fontId="13" fillId="0" borderId="53" xfId="0" applyNumberFormat="1" applyFont="1" applyFill="1" applyBorder="1" applyAlignment="1" applyProtection="1">
      <alignment vertical="center" wrapText="1"/>
      <protection/>
    </xf>
    <xf numFmtId="164" fontId="13" fillId="0" borderId="9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43" xfId="0" applyNumberFormat="1" applyFont="1" applyFill="1" applyBorder="1" applyAlignment="1" applyProtection="1">
      <alignment vertical="center" wrapText="1"/>
      <protection/>
    </xf>
    <xf numFmtId="164" fontId="13" fillId="0" borderId="2" xfId="0" applyNumberFormat="1" applyFont="1" applyFill="1" applyBorder="1" applyAlignment="1" applyProtection="1">
      <alignment horizontal="left" vertical="center" wrapText="1" indent="1"/>
      <protection/>
    </xf>
    <xf numFmtId="1" fontId="4" fillId="2" borderId="2" xfId="0" applyNumberFormat="1" applyFont="1" applyFill="1" applyBorder="1" applyAlignment="1" applyProtection="1">
      <alignment horizontal="center" vertical="center" wrapText="1"/>
      <protection/>
    </xf>
    <xf numFmtId="164" fontId="13" fillId="0" borderId="2" xfId="0" applyNumberFormat="1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vertical="center" wrapText="1"/>
      <protection/>
    </xf>
    <xf numFmtId="164" fontId="13" fillId="0" borderId="43" xfId="0" applyNumberFormat="1" applyFont="1" applyFill="1" applyBorder="1" applyAlignment="1" applyProtection="1">
      <alignment vertical="center" wrapText="1"/>
      <protection/>
    </xf>
    <xf numFmtId="164" fontId="13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" xfId="0" applyNumberFormat="1" applyFont="1" applyFill="1" applyBorder="1" applyAlignment="1" applyProtection="1">
      <alignment horizontal="left" vertical="center" wrapText="1" indent="1"/>
      <protection/>
    </xf>
    <xf numFmtId="1" fontId="4" fillId="2" borderId="7" xfId="0" applyNumberFormat="1" applyFont="1" applyFill="1" applyBorder="1" applyAlignment="1" applyProtection="1">
      <alignment horizontal="center" vertical="center" wrapText="1"/>
      <protection/>
    </xf>
    <xf numFmtId="164" fontId="13" fillId="0" borderId="1" xfId="0" applyNumberFormat="1" applyFont="1" applyFill="1" applyBorder="1" applyAlignment="1" applyProtection="1">
      <alignment vertical="center" wrapText="1"/>
      <protection/>
    </xf>
    <xf numFmtId="164" fontId="13" fillId="0" borderId="63" xfId="0" applyNumberFormat="1" applyFont="1" applyFill="1" applyBorder="1" applyAlignment="1" applyProtection="1">
      <alignment vertical="center" wrapText="1"/>
      <protection/>
    </xf>
    <xf numFmtId="1" fontId="0" fillId="0" borderId="6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vertical="center" wrapText="1"/>
      <protection locked="0"/>
    </xf>
    <xf numFmtId="164" fontId="14" fillId="0" borderId="63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" fontId="14" fillId="2" borderId="39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vertical="center" wrapText="1"/>
      <protection/>
    </xf>
    <xf numFmtId="164" fontId="13" fillId="0" borderId="39" xfId="0" applyNumberFormat="1" applyFont="1" applyFill="1" applyBorder="1" applyAlignment="1" applyProtection="1">
      <alignment vertical="center" wrapText="1"/>
      <protection/>
    </xf>
    <xf numFmtId="164" fontId="13" fillId="0" borderId="41" xfId="0" applyNumberFormat="1" applyFont="1" applyFill="1" applyBorder="1" applyAlignment="1" applyProtection="1">
      <alignment vertical="center" wrapText="1"/>
      <protection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59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 wrapText="1"/>
    </xf>
    <xf numFmtId="164" fontId="13" fillId="0" borderId="15" xfId="0" applyNumberFormat="1" applyFont="1" applyFill="1" applyBorder="1" applyAlignment="1">
      <alignment horizontal="right" vertical="center" wrapText="1" indent="1"/>
    </xf>
    <xf numFmtId="164" fontId="13" fillId="0" borderId="41" xfId="0" applyNumberFormat="1" applyFont="1" applyFill="1" applyBorder="1" applyAlignment="1">
      <alignment horizontal="left" vertical="center" wrapText="1" indent="1"/>
    </xf>
    <xf numFmtId="164" fontId="0" fillId="2" borderId="41" xfId="0" applyNumberFormat="1" applyFont="1" applyFill="1" applyBorder="1" applyAlignment="1">
      <alignment horizontal="left" vertical="center" wrapText="1" indent="2"/>
    </xf>
    <xf numFmtId="164" fontId="0" fillId="2" borderId="29" xfId="0" applyNumberFormat="1" applyFont="1" applyFill="1" applyBorder="1" applyAlignment="1">
      <alignment horizontal="left" vertical="center" wrapText="1" indent="2"/>
    </xf>
    <xf numFmtId="164" fontId="13" fillId="0" borderId="15" xfId="0" applyNumberFormat="1" applyFont="1" applyFill="1" applyBorder="1" applyAlignment="1">
      <alignment vertical="center" wrapText="1"/>
    </xf>
    <xf numFmtId="164" fontId="13" fillId="0" borderId="16" xfId="0" applyNumberFormat="1" applyFont="1" applyFill="1" applyBorder="1" applyAlignment="1">
      <alignment vertical="center" wrapText="1"/>
    </xf>
    <xf numFmtId="164" fontId="13" fillId="0" borderId="19" xfId="0" applyNumberFormat="1" applyFont="1" applyFill="1" applyBorder="1" applyAlignment="1">
      <alignment vertical="center" wrapText="1"/>
    </xf>
    <xf numFmtId="164" fontId="13" fillId="0" borderId="9" xfId="0" applyNumberFormat="1" applyFont="1" applyFill="1" applyBorder="1" applyAlignment="1">
      <alignment horizontal="right" vertical="center" wrapText="1" indent="1"/>
    </xf>
    <xf numFmtId="164" fontId="14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9" xfId="0" applyNumberFormat="1" applyFont="1" applyFill="1" applyBorder="1" applyAlignment="1" applyProtection="1">
      <alignment vertical="center" wrapText="1"/>
      <protection locked="0"/>
    </xf>
    <xf numFmtId="164" fontId="14" fillId="0" borderId="22" xfId="0" applyNumberFormat="1" applyFont="1" applyFill="1" applyBorder="1" applyAlignment="1" applyProtection="1">
      <alignment vertical="center" wrapText="1"/>
      <protection locked="0"/>
    </xf>
    <xf numFmtId="164" fontId="0" fillId="2" borderId="41" xfId="0" applyNumberFormat="1" applyFont="1" applyFill="1" applyBorder="1" applyAlignment="1">
      <alignment horizontal="right" vertical="center" wrapText="1" indent="2"/>
    </xf>
    <xf numFmtId="164" fontId="0" fillId="2" borderId="29" xfId="0" applyNumberFormat="1" applyFont="1" applyFill="1" applyBorder="1" applyAlignment="1">
      <alignment horizontal="right" vertical="center" wrapText="1" indent="2"/>
    </xf>
    <xf numFmtId="0" fontId="7" fillId="0" borderId="16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  <protection locked="0"/>
    </xf>
    <xf numFmtId="164" fontId="14" fillId="0" borderId="40" xfId="0" applyNumberFormat="1" applyFont="1" applyFill="1" applyBorder="1" applyAlignment="1" applyProtection="1">
      <alignment vertical="center"/>
      <protection locked="0"/>
    </xf>
    <xf numFmtId="164" fontId="13" fillId="0" borderId="40" xfId="0" applyNumberFormat="1" applyFont="1" applyFill="1" applyBorder="1" applyAlignment="1" applyProtection="1">
      <alignment vertical="center"/>
      <protection/>
    </xf>
    <xf numFmtId="164" fontId="14" fillId="0" borderId="48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vertical="center" wrapText="1"/>
      <protection/>
    </xf>
    <xf numFmtId="0" fontId="14" fillId="0" borderId="23" xfId="0" applyFont="1" applyFill="1" applyBorder="1" applyAlignment="1" applyProtection="1">
      <alignment vertical="center" wrapText="1"/>
      <protection locked="0"/>
    </xf>
    <xf numFmtId="164" fontId="14" fillId="0" borderId="23" xfId="0" applyNumberFormat="1" applyFont="1" applyFill="1" applyBorder="1" applyAlignment="1" applyProtection="1">
      <alignment vertical="center"/>
      <protection locked="0"/>
    </xf>
    <xf numFmtId="164" fontId="14" fillId="0" borderId="59" xfId="0" applyNumberFormat="1" applyFont="1" applyFill="1" applyBorder="1" applyAlignment="1" applyProtection="1">
      <alignment vertical="center"/>
      <protection locked="0"/>
    </xf>
    <xf numFmtId="164" fontId="13" fillId="0" borderId="39" xfId="0" applyNumberFormat="1" applyFont="1" applyFill="1" applyBorder="1" applyAlignment="1" applyProtection="1">
      <alignment vertical="center"/>
      <protection/>
    </xf>
    <xf numFmtId="164" fontId="13" fillId="0" borderId="24" xfId="0" applyNumberFormat="1" applyFont="1" applyFill="1" applyBorder="1" applyAlignment="1" applyProtection="1">
      <alignment vertical="center"/>
      <protection/>
    </xf>
    <xf numFmtId="164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right" vertical="center" wrapText="1" indent="1"/>
      <protection/>
    </xf>
    <xf numFmtId="0" fontId="18" fillId="0" borderId="67" xfId="0" applyFont="1" applyFill="1" applyBorder="1" applyAlignment="1" applyProtection="1">
      <alignment horizontal="left" vertical="center" wrapText="1" indent="1"/>
      <protection locked="0"/>
    </xf>
    <xf numFmtId="164" fontId="14" fillId="0" borderId="4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9" xfId="0" applyFont="1" applyFill="1" applyBorder="1" applyAlignment="1" applyProtection="1">
      <alignment horizontal="right" vertical="center" wrapText="1" indent="1"/>
      <protection/>
    </xf>
    <xf numFmtId="0" fontId="18" fillId="0" borderId="6" xfId="0" applyFont="1" applyFill="1" applyBorder="1" applyAlignment="1" applyProtection="1">
      <alignment horizontal="left" vertical="center" wrapText="1" indent="1"/>
      <protection locked="0"/>
    </xf>
    <xf numFmtId="164" fontId="14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14" fillId="0" borderId="9" xfId="0" applyFont="1" applyFill="1" applyBorder="1" applyAlignment="1">
      <alignment horizontal="right" vertical="center" wrapText="1" indent="1"/>
    </xf>
    <xf numFmtId="0" fontId="18" fillId="0" borderId="6" xfId="0" applyFont="1" applyFill="1" applyBorder="1" applyAlignment="1" applyProtection="1">
      <alignment horizontal="left" vertical="center" wrapText="1" indent="8"/>
      <protection locked="0"/>
    </xf>
    <xf numFmtId="0" fontId="14" fillId="0" borderId="14" xfId="0" applyFont="1" applyFill="1" applyBorder="1" applyAlignment="1">
      <alignment horizontal="right" vertical="center" wrapText="1" indent="1"/>
    </xf>
    <xf numFmtId="164" fontId="14" fillId="0" borderId="23" xfId="0" applyNumberFormat="1" applyFont="1" applyFill="1" applyBorder="1" applyAlignment="1" applyProtection="1">
      <alignment horizontal="right" vertical="center" wrapText="1" indent="2"/>
      <protection locked="0"/>
    </xf>
    <xf numFmtId="164" fontId="14" fillId="0" borderId="24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right" vertical="center" indent="1"/>
    </xf>
    <xf numFmtId="0" fontId="14" fillId="0" borderId="5" xfId="0" applyFont="1" applyFill="1" applyBorder="1" applyAlignment="1" applyProtection="1">
      <alignment horizontal="left" vertical="center" indent="1"/>
      <protection locked="0"/>
    </xf>
    <xf numFmtId="3" fontId="14" fillId="0" borderId="31" xfId="0" applyNumberFormat="1" applyFont="1" applyFill="1" applyBorder="1" applyAlignment="1" applyProtection="1">
      <alignment horizontal="right" vertical="center"/>
      <protection locked="0"/>
    </xf>
    <xf numFmtId="0" fontId="14" fillId="0" borderId="9" xfId="0" applyFont="1" applyFill="1" applyBorder="1" applyAlignment="1">
      <alignment horizontal="right" vertical="center" indent="1"/>
    </xf>
    <xf numFmtId="0" fontId="14" fillId="0" borderId="2" xfId="0" applyFont="1" applyFill="1" applyBorder="1" applyAlignment="1" applyProtection="1">
      <alignment horizontal="left" vertical="center" indent="1"/>
      <protection locked="0"/>
    </xf>
    <xf numFmtId="3" fontId="14" fillId="0" borderId="40" xfId="0" applyNumberFormat="1" applyFont="1" applyFill="1" applyBorder="1" applyAlignment="1" applyProtection="1">
      <alignment horizontal="right" vertical="center"/>
      <protection locked="0"/>
    </xf>
    <xf numFmtId="3" fontId="14" fillId="0" borderId="22" xfId="0" applyNumberFormat="1" applyFont="1" applyFill="1" applyBorder="1" applyAlignment="1" applyProtection="1">
      <alignment horizontal="right" vertical="center"/>
      <protection locked="0"/>
    </xf>
    <xf numFmtId="0" fontId="14" fillId="0" borderId="12" xfId="0" applyFont="1" applyFill="1" applyBorder="1" applyAlignment="1">
      <alignment horizontal="right" vertical="center" indent="1"/>
    </xf>
    <xf numFmtId="0" fontId="14" fillId="0" borderId="7" xfId="0" applyFont="1" applyFill="1" applyBorder="1" applyAlignment="1" applyProtection="1">
      <alignment horizontal="left" vertical="center" indent="1"/>
      <protection locked="0"/>
    </xf>
    <xf numFmtId="3" fontId="14" fillId="0" borderId="48" xfId="0" applyNumberFormat="1" applyFont="1" applyFill="1" applyBorder="1" applyAlignment="1" applyProtection="1">
      <alignment horizontal="right" vertical="center"/>
      <protection locked="0"/>
    </xf>
    <xf numFmtId="3" fontId="14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6" xfId="0" applyFill="1" applyBorder="1" applyAlignment="1">
      <alignment vertical="center"/>
    </xf>
    <xf numFmtId="164" fontId="13" fillId="0" borderId="16" xfId="0" applyNumberFormat="1" applyFont="1" applyFill="1" applyBorder="1" applyAlignment="1">
      <alignment vertical="center" wrapText="1"/>
    </xf>
    <xf numFmtId="164" fontId="13" fillId="0" borderId="19" xfId="0" applyNumberFormat="1" applyFont="1" applyFill="1" applyBorder="1" applyAlignment="1">
      <alignment vertical="center" wrapText="1"/>
    </xf>
    <xf numFmtId="0" fontId="32" fillId="0" borderId="0" xfId="27" applyFill="1">
      <alignment/>
      <protection/>
    </xf>
    <xf numFmtId="0" fontId="31" fillId="0" borderId="14" xfId="27" applyFont="1" applyFill="1" applyBorder="1" applyAlignment="1">
      <alignment horizontal="center" vertical="center" wrapText="1"/>
      <protection/>
    </xf>
    <xf numFmtId="0" fontId="31" fillId="0" borderId="23" xfId="27" applyFont="1" applyFill="1" applyBorder="1" applyAlignment="1">
      <alignment horizontal="center" vertical="center" wrapText="1"/>
      <protection/>
    </xf>
    <xf numFmtId="0" fontId="31" fillId="0" borderId="24" xfId="27" applyFont="1" applyFill="1" applyBorder="1" applyAlignment="1">
      <alignment horizontal="center" vertical="center" wrapText="1"/>
      <protection/>
    </xf>
    <xf numFmtId="0" fontId="32" fillId="0" borderId="0" xfId="27" applyFill="1" applyAlignment="1">
      <alignment horizontal="center" vertical="center"/>
      <protection/>
    </xf>
    <xf numFmtId="0" fontId="19" fillId="0" borderId="11" xfId="27" applyFont="1" applyFill="1" applyBorder="1" applyAlignment="1">
      <alignment vertical="center" wrapText="1"/>
      <protection/>
    </xf>
    <xf numFmtId="0" fontId="18" fillId="0" borderId="4" xfId="27" applyFont="1" applyFill="1" applyBorder="1" applyAlignment="1">
      <alignment horizontal="center" vertical="center" wrapText="1"/>
      <protection/>
    </xf>
    <xf numFmtId="172" fontId="19" fillId="0" borderId="4" xfId="27" applyNumberFormat="1" applyFont="1" applyFill="1" applyBorder="1" applyAlignment="1">
      <alignment horizontal="right" vertical="center" wrapText="1"/>
      <protection/>
    </xf>
    <xf numFmtId="172" fontId="19" fillId="0" borderId="68" xfId="27" applyNumberFormat="1" applyFont="1" applyFill="1" applyBorder="1" applyAlignment="1">
      <alignment horizontal="right" vertical="center" wrapText="1"/>
      <protection/>
    </xf>
    <xf numFmtId="0" fontId="32" fillId="0" borderId="0" xfId="27" applyFill="1" applyAlignment="1">
      <alignment vertical="center"/>
      <protection/>
    </xf>
    <xf numFmtId="0" fontId="31" fillId="0" borderId="9" xfId="27" applyFont="1" applyFill="1" applyBorder="1" applyAlignment="1">
      <alignment vertical="center" wrapText="1"/>
      <protection/>
    </xf>
    <xf numFmtId="0" fontId="18" fillId="0" borderId="2" xfId="27" applyFont="1" applyFill="1" applyBorder="1" applyAlignment="1">
      <alignment horizontal="center" vertical="center" wrapText="1"/>
      <protection/>
    </xf>
    <xf numFmtId="172" fontId="18" fillId="0" borderId="2" xfId="27" applyNumberFormat="1" applyFont="1" applyFill="1" applyBorder="1" applyAlignment="1">
      <alignment horizontal="right" vertical="center" wrapText="1"/>
      <protection/>
    </xf>
    <xf numFmtId="172" fontId="19" fillId="0" borderId="69" xfId="27" applyNumberFormat="1" applyFont="1" applyFill="1" applyBorder="1" applyAlignment="1">
      <alignment horizontal="right" vertical="center" wrapText="1"/>
      <protection/>
    </xf>
    <xf numFmtId="0" fontId="30" fillId="0" borderId="9" xfId="27" applyFont="1" applyFill="1" applyBorder="1" applyAlignment="1">
      <alignment horizontal="left" vertical="center" wrapText="1" indent="1"/>
      <protection/>
    </xf>
    <xf numFmtId="172" fontId="18" fillId="0" borderId="2" xfId="27" applyNumberFormat="1" applyFont="1" applyFill="1" applyBorder="1" applyAlignment="1">
      <alignment horizontal="right" vertical="center" wrapText="1"/>
      <protection/>
    </xf>
    <xf numFmtId="172" fontId="18" fillId="0" borderId="69" xfId="27" applyNumberFormat="1" applyFont="1" applyFill="1" applyBorder="1" applyAlignment="1">
      <alignment horizontal="right" vertical="center" wrapText="1"/>
      <protection/>
    </xf>
    <xf numFmtId="0" fontId="18" fillId="0" borderId="9" xfId="27" applyFont="1" applyFill="1" applyBorder="1" applyAlignment="1">
      <alignment vertical="center" wrapText="1"/>
      <protection/>
    </xf>
    <xf numFmtId="172" fontId="18" fillId="0" borderId="2" xfId="27" applyNumberFormat="1" applyFont="1" applyFill="1" applyBorder="1" applyAlignment="1" applyProtection="1">
      <alignment horizontal="right" vertical="center" wrapText="1"/>
      <protection locked="0"/>
    </xf>
    <xf numFmtId="172" fontId="18" fillId="0" borderId="70" xfId="27" applyNumberFormat="1" applyFont="1" applyFill="1" applyBorder="1" applyAlignment="1">
      <alignment horizontal="right" vertical="center" wrapText="1"/>
      <protection/>
    </xf>
    <xf numFmtId="0" fontId="19" fillId="0" borderId="9" xfId="27" applyFont="1" applyFill="1" applyBorder="1" applyAlignment="1">
      <alignment vertical="center" wrapText="1"/>
      <protection/>
    </xf>
    <xf numFmtId="172" fontId="19" fillId="0" borderId="2" xfId="27" applyNumberFormat="1" applyFont="1" applyFill="1" applyBorder="1" applyAlignment="1">
      <alignment horizontal="right" vertical="center" wrapText="1"/>
      <protection/>
    </xf>
    <xf numFmtId="172" fontId="19" fillId="0" borderId="22" xfId="27" applyNumberFormat="1" applyFont="1" applyFill="1" applyBorder="1" applyAlignment="1">
      <alignment horizontal="right" vertical="center" wrapText="1"/>
      <protection/>
    </xf>
    <xf numFmtId="172" fontId="31" fillId="0" borderId="2" xfId="27" applyNumberFormat="1" applyFont="1" applyFill="1" applyBorder="1" applyAlignment="1">
      <alignment horizontal="right" vertical="center" wrapText="1"/>
      <protection/>
    </xf>
    <xf numFmtId="172" fontId="31" fillId="0" borderId="22" xfId="27" applyNumberFormat="1" applyFont="1" applyFill="1" applyBorder="1" applyAlignment="1">
      <alignment horizontal="right" vertical="center" wrapText="1"/>
      <protection/>
    </xf>
    <xf numFmtId="172" fontId="18" fillId="0" borderId="22" xfId="27" applyNumberFormat="1" applyFont="1" applyFill="1" applyBorder="1" applyAlignment="1">
      <alignment horizontal="right" vertical="center" wrapText="1"/>
      <protection/>
    </xf>
    <xf numFmtId="0" fontId="18" fillId="0" borderId="9" xfId="27" applyFont="1" applyFill="1" applyBorder="1" applyAlignment="1">
      <alignment horizontal="left" vertical="center" wrapText="1" indent="2"/>
      <protection/>
    </xf>
    <xf numFmtId="0" fontId="18" fillId="0" borderId="9" xfId="27" applyFont="1" applyFill="1" applyBorder="1" applyAlignment="1">
      <alignment horizontal="left" vertical="center" wrapText="1" indent="3"/>
      <protection/>
    </xf>
    <xf numFmtId="172" fontId="18" fillId="0" borderId="22" xfId="27" applyNumberFormat="1" applyFont="1" applyFill="1" applyBorder="1" applyAlignment="1" applyProtection="1">
      <alignment horizontal="right" vertical="center" wrapText="1"/>
      <protection locked="0"/>
    </xf>
    <xf numFmtId="0" fontId="18" fillId="0" borderId="11" xfId="27" applyFont="1" applyFill="1" applyBorder="1" applyAlignment="1">
      <alignment horizontal="left" vertical="center" wrapText="1" indent="3"/>
      <protection/>
    </xf>
    <xf numFmtId="172" fontId="31" fillId="0" borderId="70" xfId="27" applyNumberFormat="1" applyFont="1" applyFill="1" applyBorder="1" applyAlignment="1">
      <alignment horizontal="right" vertical="center" wrapText="1"/>
      <protection/>
    </xf>
    <xf numFmtId="172" fontId="31" fillId="0" borderId="2" xfId="27" applyNumberFormat="1" applyFont="1" applyFill="1" applyBorder="1" applyAlignment="1" applyProtection="1">
      <alignment horizontal="right" vertical="center" wrapText="1"/>
      <protection locked="0"/>
    </xf>
    <xf numFmtId="172" fontId="31" fillId="0" borderId="69" xfId="27" applyNumberFormat="1" applyFont="1" applyFill="1" applyBorder="1" applyAlignment="1">
      <alignment horizontal="right" vertical="center" wrapText="1"/>
      <protection/>
    </xf>
    <xf numFmtId="0" fontId="18" fillId="0" borderId="9" xfId="27" applyFont="1" applyFill="1" applyBorder="1" applyAlignment="1">
      <alignment horizontal="left" vertical="center" wrapText="1" indent="1"/>
      <protection/>
    </xf>
    <xf numFmtId="172" fontId="19" fillId="0" borderId="2" xfId="27" applyNumberFormat="1" applyFont="1" applyFill="1" applyBorder="1" applyAlignment="1" applyProtection="1">
      <alignment horizontal="right" vertical="center" wrapText="1"/>
      <protection locked="0"/>
    </xf>
    <xf numFmtId="0" fontId="31" fillId="0" borderId="9" xfId="27" applyFont="1" applyFill="1" applyBorder="1" applyAlignment="1">
      <alignment horizontal="left" vertical="center" wrapText="1" indent="1"/>
      <protection/>
    </xf>
    <xf numFmtId="172" fontId="18" fillId="0" borderId="70" xfId="27" applyNumberFormat="1" applyFont="1" applyFill="1" applyBorder="1" applyAlignment="1" applyProtection="1">
      <alignment horizontal="right" vertical="center" wrapText="1"/>
      <protection/>
    </xf>
    <xf numFmtId="0" fontId="19" fillId="0" borderId="9" xfId="27" applyFont="1" applyFill="1" applyBorder="1" applyAlignment="1">
      <alignment horizontal="left" vertical="center" wrapText="1"/>
      <protection/>
    </xf>
    <xf numFmtId="0" fontId="18" fillId="0" borderId="9" xfId="27" applyFont="1" applyFill="1" applyBorder="1" applyAlignment="1">
      <alignment horizontal="left" vertical="center" indent="2"/>
      <protection/>
    </xf>
    <xf numFmtId="172" fontId="31" fillId="0" borderId="2" xfId="27" applyNumberFormat="1" applyFont="1" applyFill="1" applyBorder="1" applyAlignment="1" applyProtection="1">
      <alignment horizontal="right" vertical="center" wrapText="1"/>
      <protection/>
    </xf>
    <xf numFmtId="172" fontId="19" fillId="0" borderId="70" xfId="27" applyNumberFormat="1" applyFont="1" applyFill="1" applyBorder="1" applyAlignment="1">
      <alignment horizontal="right" vertical="center" wrapText="1"/>
      <protection/>
    </xf>
    <xf numFmtId="0" fontId="19" fillId="0" borderId="14" xfId="27" applyFont="1" applyFill="1" applyBorder="1" applyAlignment="1">
      <alignment vertical="center" wrapText="1"/>
      <protection/>
    </xf>
    <xf numFmtId="0" fontId="18" fillId="0" borderId="23" xfId="27" applyFont="1" applyFill="1" applyBorder="1" applyAlignment="1">
      <alignment horizontal="center" vertical="center" wrapText="1"/>
      <protection/>
    </xf>
    <xf numFmtId="172" fontId="19" fillId="0" borderId="71" xfId="27" applyNumberFormat="1" applyFont="1" applyFill="1" applyBorder="1" applyAlignment="1">
      <alignment horizontal="right" vertical="center" wrapText="1"/>
      <protection/>
    </xf>
    <xf numFmtId="172" fontId="19" fillId="0" borderId="23" xfId="27" applyNumberFormat="1" applyFont="1" applyFill="1" applyBorder="1" applyAlignment="1">
      <alignment horizontal="right" vertical="center" wrapText="1"/>
      <protection/>
    </xf>
    <xf numFmtId="172" fontId="19" fillId="0" borderId="72" xfId="27" applyNumberFormat="1" applyFont="1" applyFill="1" applyBorder="1" applyAlignment="1">
      <alignment horizontal="right" vertical="center" wrapText="1"/>
      <protection/>
    </xf>
    <xf numFmtId="0" fontId="18" fillId="0" borderId="0" xfId="27" applyFont="1" applyFill="1">
      <alignment/>
      <protection/>
    </xf>
    <xf numFmtId="0" fontId="32" fillId="0" borderId="0" xfId="27" applyFont="1" applyFill="1">
      <alignment/>
      <protection/>
    </xf>
    <xf numFmtId="3" fontId="32" fillId="0" borderId="0" xfId="27" applyNumberFormat="1" applyFont="1" applyFill="1">
      <alignment/>
      <protection/>
    </xf>
    <xf numFmtId="3" fontId="32" fillId="0" borderId="0" xfId="27" applyNumberFormat="1" applyFont="1" applyFill="1" applyAlignment="1">
      <alignment horizontal="center"/>
      <protection/>
    </xf>
    <xf numFmtId="0" fontId="18" fillId="0" borderId="0" xfId="27" applyFont="1" applyFill="1" applyProtection="1">
      <alignment/>
      <protection locked="0"/>
    </xf>
    <xf numFmtId="0" fontId="32" fillId="0" borderId="0" xfId="27" applyFill="1" applyAlignment="1">
      <alignment horizontal="center"/>
      <protection/>
    </xf>
    <xf numFmtId="0" fontId="0" fillId="0" borderId="0" xfId="26" applyFill="1" applyAlignment="1" applyProtection="1">
      <alignment vertical="center"/>
      <protection locked="0"/>
    </xf>
    <xf numFmtId="0" fontId="0" fillId="0" borderId="0" xfId="26" applyFill="1" applyAlignment="1" applyProtection="1">
      <alignment vertical="center" wrapText="1"/>
      <protection/>
    </xf>
    <xf numFmtId="0" fontId="0" fillId="0" borderId="0" xfId="26" applyFill="1" applyAlignment="1" applyProtection="1">
      <alignment horizontal="center" vertical="center"/>
      <protection/>
    </xf>
    <xf numFmtId="49" fontId="13" fillId="0" borderId="14" xfId="26" applyNumberFormat="1" applyFont="1" applyFill="1" applyBorder="1" applyAlignment="1" applyProtection="1">
      <alignment horizontal="center" vertical="center" wrapText="1"/>
      <protection/>
    </xf>
    <xf numFmtId="49" fontId="13" fillId="0" borderId="23" xfId="26" applyNumberFormat="1" applyFont="1" applyFill="1" applyBorder="1" applyAlignment="1" applyProtection="1">
      <alignment horizontal="center" vertical="center"/>
      <protection/>
    </xf>
    <xf numFmtId="49" fontId="13" fillId="0" borderId="24" xfId="26" applyNumberFormat="1" applyFont="1" applyFill="1" applyBorder="1" applyAlignment="1" applyProtection="1">
      <alignment horizontal="center" vertical="center"/>
      <protection/>
    </xf>
    <xf numFmtId="49" fontId="0" fillId="0" borderId="0" xfId="26" applyNumberFormat="1" applyFont="1" applyFill="1" applyAlignment="1" applyProtection="1">
      <alignment horizontal="center" vertical="center"/>
      <protection/>
    </xf>
    <xf numFmtId="0" fontId="14" fillId="0" borderId="11" xfId="26" applyFont="1" applyFill="1" applyBorder="1" applyAlignment="1" applyProtection="1">
      <alignment horizontal="left" vertical="center" wrapText="1"/>
      <protection/>
    </xf>
    <xf numFmtId="173" fontId="14" fillId="0" borderId="4" xfId="26" applyNumberFormat="1" applyFont="1" applyFill="1" applyBorder="1" applyAlignment="1" applyProtection="1">
      <alignment horizontal="center" vertical="center"/>
      <protection/>
    </xf>
    <xf numFmtId="174" fontId="14" fillId="0" borderId="21" xfId="26" applyNumberFormat="1" applyFont="1" applyFill="1" applyBorder="1" applyAlignment="1" applyProtection="1">
      <alignment vertical="center"/>
      <protection locked="0"/>
    </xf>
    <xf numFmtId="0" fontId="14" fillId="0" borderId="9" xfId="26" applyFont="1" applyFill="1" applyBorder="1" applyAlignment="1" applyProtection="1">
      <alignment horizontal="left" vertical="center" wrapText="1"/>
      <protection/>
    </xf>
    <xf numFmtId="173" fontId="14" fillId="0" borderId="2" xfId="26" applyNumberFormat="1" applyFont="1" applyFill="1" applyBorder="1" applyAlignment="1" applyProtection="1">
      <alignment horizontal="center" vertical="center"/>
      <protection/>
    </xf>
    <xf numFmtId="174" fontId="14" fillId="0" borderId="22" xfId="26" applyNumberFormat="1" applyFont="1" applyFill="1" applyBorder="1" applyAlignment="1" applyProtection="1">
      <alignment vertical="center"/>
      <protection locked="0"/>
    </xf>
    <xf numFmtId="0" fontId="13" fillId="0" borderId="9" xfId="26" applyFont="1" applyFill="1" applyBorder="1" applyAlignment="1" applyProtection="1">
      <alignment horizontal="left" vertical="center" wrapText="1"/>
      <protection/>
    </xf>
    <xf numFmtId="174" fontId="13" fillId="0" borderId="22" xfId="26" applyNumberFormat="1" applyFont="1" applyFill="1" applyBorder="1" applyAlignment="1" applyProtection="1">
      <alignment vertical="center"/>
      <protection/>
    </xf>
    <xf numFmtId="0" fontId="0" fillId="0" borderId="0" xfId="26" applyFont="1" applyFill="1" applyAlignment="1" applyProtection="1">
      <alignment vertical="center"/>
      <protection locked="0"/>
    </xf>
    <xf numFmtId="0" fontId="13" fillId="0" borderId="9" xfId="26" applyFont="1" applyFill="1" applyBorder="1" applyAlignment="1" applyProtection="1">
      <alignment vertical="center" wrapText="1"/>
      <protection/>
    </xf>
    <xf numFmtId="0" fontId="15" fillId="0" borderId="9" xfId="26" applyFont="1" applyFill="1" applyBorder="1" applyAlignment="1" applyProtection="1">
      <alignment horizontal="left" vertical="center" wrapText="1"/>
      <protection/>
    </xf>
    <xf numFmtId="174" fontId="15" fillId="0" borderId="22" xfId="26" applyNumberFormat="1" applyFont="1" applyFill="1" applyBorder="1" applyAlignment="1" applyProtection="1">
      <alignment vertical="center"/>
      <protection/>
    </xf>
    <xf numFmtId="174" fontId="14" fillId="0" borderId="22" xfId="26" applyNumberFormat="1" applyFont="1" applyFill="1" applyBorder="1" applyAlignment="1" applyProtection="1">
      <alignment vertical="center"/>
      <protection/>
    </xf>
    <xf numFmtId="0" fontId="14" fillId="0" borderId="9" xfId="26" applyFont="1" applyFill="1" applyBorder="1" applyAlignment="1" applyProtection="1">
      <alignment horizontal="left" vertical="center" wrapText="1" indent="2"/>
      <protection/>
    </xf>
    <xf numFmtId="0" fontId="14" fillId="0" borderId="9" xfId="26" applyFont="1" applyFill="1" applyBorder="1" applyAlignment="1" applyProtection="1">
      <alignment horizontal="left" vertical="center" indent="2"/>
      <protection locked="0"/>
    </xf>
    <xf numFmtId="174" fontId="20" fillId="0" borderId="22" xfId="26" applyNumberFormat="1" applyFont="1" applyFill="1" applyBorder="1" applyAlignment="1" applyProtection="1">
      <alignment vertical="center"/>
      <protection locked="0"/>
    </xf>
    <xf numFmtId="0" fontId="13" fillId="0" borderId="14" xfId="26" applyFont="1" applyFill="1" applyBorder="1" applyAlignment="1" applyProtection="1">
      <alignment horizontal="left" vertical="center" wrapText="1"/>
      <protection/>
    </xf>
    <xf numFmtId="173" fontId="14" fillId="0" borderId="23" xfId="26" applyNumberFormat="1" applyFont="1" applyFill="1" applyBorder="1" applyAlignment="1" applyProtection="1">
      <alignment horizontal="center" vertical="center"/>
      <protection/>
    </xf>
    <xf numFmtId="174" fontId="13" fillId="0" borderId="24" xfId="26" applyNumberFormat="1" applyFont="1" applyFill="1" applyBorder="1" applyAlignment="1" applyProtection="1">
      <alignment vertical="center"/>
      <protection/>
    </xf>
    <xf numFmtId="0" fontId="32" fillId="0" borderId="0" xfId="27" applyFont="1" applyFill="1" applyAlignment="1">
      <alignment/>
      <protection/>
    </xf>
    <xf numFmtId="0" fontId="12" fillId="0" borderId="0" xfId="26" applyFont="1" applyFill="1" applyAlignment="1" applyProtection="1">
      <alignment horizontal="center" vertical="center"/>
      <protection/>
    </xf>
    <xf numFmtId="0" fontId="17" fillId="0" borderId="15" xfId="27" applyFont="1" applyFill="1" applyBorder="1" applyAlignment="1">
      <alignment horizontal="center" vertical="center"/>
      <protection/>
    </xf>
    <xf numFmtId="0" fontId="22" fillId="0" borderId="16" xfId="26" applyFont="1" applyFill="1" applyBorder="1" applyAlignment="1" applyProtection="1">
      <alignment horizontal="center" vertical="center" textRotation="90"/>
      <protection/>
    </xf>
    <xf numFmtId="0" fontId="17" fillId="0" borderId="16" xfId="27" applyFont="1" applyFill="1" applyBorder="1" applyAlignment="1">
      <alignment horizontal="center" vertical="center" wrapText="1"/>
      <protection/>
    </xf>
    <xf numFmtId="0" fontId="17" fillId="0" borderId="19" xfId="27" applyFont="1" applyFill="1" applyBorder="1" applyAlignment="1">
      <alignment horizontal="center" vertical="center" wrapText="1"/>
      <protection/>
    </xf>
    <xf numFmtId="0" fontId="18" fillId="0" borderId="11" xfId="27" applyFont="1" applyFill="1" applyBorder="1" applyAlignment="1" applyProtection="1">
      <alignment horizontal="left" indent="1"/>
      <protection locked="0"/>
    </xf>
    <xf numFmtId="0" fontId="18" fillId="0" borderId="4" xfId="27" applyFont="1" applyFill="1" applyBorder="1" applyAlignment="1">
      <alignment horizontal="right" indent="1"/>
      <protection/>
    </xf>
    <xf numFmtId="3" fontId="18" fillId="0" borderId="4" xfId="27" applyNumberFormat="1" applyFont="1" applyFill="1" applyBorder="1" applyProtection="1">
      <alignment/>
      <protection locked="0"/>
    </xf>
    <xf numFmtId="3" fontId="18" fillId="0" borderId="21" xfId="27" applyNumberFormat="1" applyFont="1" applyFill="1" applyBorder="1" applyProtection="1">
      <alignment/>
      <protection locked="0"/>
    </xf>
    <xf numFmtId="0" fontId="18" fillId="0" borderId="9" xfId="27" applyFont="1" applyFill="1" applyBorder="1" applyAlignment="1" applyProtection="1">
      <alignment horizontal="left" indent="1"/>
      <protection locked="0"/>
    </xf>
    <xf numFmtId="0" fontId="18" fillId="0" borderId="2" xfId="27" applyFont="1" applyFill="1" applyBorder="1" applyAlignment="1">
      <alignment horizontal="right" indent="1"/>
      <protection/>
    </xf>
    <xf numFmtId="3" fontId="18" fillId="0" borderId="2" xfId="27" applyNumberFormat="1" applyFont="1" applyFill="1" applyBorder="1" applyProtection="1">
      <alignment/>
      <protection locked="0"/>
    </xf>
    <xf numFmtId="3" fontId="18" fillId="0" borderId="22" xfId="27" applyNumberFormat="1" applyFont="1" applyFill="1" applyBorder="1" applyProtection="1">
      <alignment/>
      <protection locked="0"/>
    </xf>
    <xf numFmtId="0" fontId="18" fillId="0" borderId="9" xfId="27" applyFont="1" applyFill="1" applyBorder="1" applyProtection="1">
      <alignment/>
      <protection locked="0"/>
    </xf>
    <xf numFmtId="0" fontId="18" fillId="0" borderId="12" xfId="27" applyFont="1" applyFill="1" applyBorder="1" applyProtection="1">
      <alignment/>
      <protection locked="0"/>
    </xf>
    <xf numFmtId="0" fontId="18" fillId="0" borderId="7" xfId="27" applyFont="1" applyFill="1" applyBorder="1" applyAlignment="1">
      <alignment horizontal="right" indent="1"/>
      <protection/>
    </xf>
    <xf numFmtId="3" fontId="18" fillId="0" borderId="7" xfId="27" applyNumberFormat="1" applyFont="1" applyFill="1" applyBorder="1" applyProtection="1">
      <alignment/>
      <protection locked="0"/>
    </xf>
    <xf numFmtId="3" fontId="18" fillId="0" borderId="38" xfId="27" applyNumberFormat="1" applyFont="1" applyFill="1" applyBorder="1" applyProtection="1">
      <alignment/>
      <protection locked="0"/>
    </xf>
    <xf numFmtId="3" fontId="18" fillId="0" borderId="73" xfId="27" applyNumberFormat="1" applyFont="1" applyFill="1" applyBorder="1">
      <alignment/>
      <protection/>
    </xf>
    <xf numFmtId="3" fontId="19" fillId="0" borderId="19" xfId="27" applyNumberFormat="1" applyFont="1" applyFill="1" applyBorder="1">
      <alignment/>
      <protection/>
    </xf>
    <xf numFmtId="0" fontId="37" fillId="0" borderId="0" xfId="27" applyFont="1" applyFill="1">
      <alignment/>
      <protection/>
    </xf>
    <xf numFmtId="0" fontId="38" fillId="0" borderId="15" xfId="27" applyFont="1" applyFill="1" applyBorder="1" applyAlignment="1">
      <alignment horizontal="center" vertical="center"/>
      <protection/>
    </xf>
    <xf numFmtId="0" fontId="38" fillId="0" borderId="16" xfId="27" applyFont="1" applyFill="1" applyBorder="1" applyAlignment="1">
      <alignment horizontal="center" vertical="center" wrapText="1"/>
      <protection/>
    </xf>
    <xf numFmtId="0" fontId="38" fillId="0" borderId="19" xfId="27" applyFont="1" applyFill="1" applyBorder="1" applyAlignment="1">
      <alignment horizontal="center" vertical="center" wrapText="1"/>
      <protection/>
    </xf>
    <xf numFmtId="0" fontId="18" fillId="0" borderId="14" xfId="27" applyFont="1" applyFill="1" applyBorder="1" applyAlignment="1" applyProtection="1">
      <alignment horizontal="left" indent="1"/>
      <protection locked="0"/>
    </xf>
    <xf numFmtId="0" fontId="18" fillId="0" borderId="23" xfId="27" applyFont="1" applyFill="1" applyBorder="1" applyAlignment="1">
      <alignment horizontal="right" indent="1"/>
      <protection/>
    </xf>
    <xf numFmtId="3" fontId="18" fillId="0" borderId="23" xfId="27" applyNumberFormat="1" applyFont="1" applyFill="1" applyBorder="1" applyProtection="1">
      <alignment/>
      <protection locked="0"/>
    </xf>
    <xf numFmtId="3" fontId="18" fillId="0" borderId="24" xfId="27" applyNumberFormat="1" applyFont="1" applyFill="1" applyBorder="1" applyProtection="1">
      <alignment/>
      <protection locked="0"/>
    </xf>
    <xf numFmtId="0" fontId="37" fillId="0" borderId="0" xfId="0" applyFont="1" applyFill="1"/>
    <xf numFmtId="0" fontId="39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left" vertical="center" wrapText="1" indent="1"/>
      <protection locked="0"/>
    </xf>
    <xf numFmtId="175" fontId="7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>
      <alignment horizontal="center" vertical="center"/>
    </xf>
    <xf numFmtId="0" fontId="40" fillId="0" borderId="2" xfId="0" applyFont="1" applyFill="1" applyBorder="1" applyAlignment="1">
      <alignment horizontal="left" vertical="center" indent="5"/>
    </xf>
    <xf numFmtId="175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Fill="1" applyBorder="1" applyAlignment="1">
      <alignment horizontal="left" vertical="center" indent="1"/>
    </xf>
    <xf numFmtId="0" fontId="0" fillId="0" borderId="12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 indent="1"/>
    </xf>
    <xf numFmtId="175" fontId="12" fillId="0" borderId="38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 wrapText="1" indent="1"/>
      <protection locked="0"/>
    </xf>
    <xf numFmtId="175" fontId="7" fillId="0" borderId="31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center" vertical="center"/>
    </xf>
    <xf numFmtId="0" fontId="40" fillId="0" borderId="23" xfId="0" applyFont="1" applyFill="1" applyBorder="1" applyAlignment="1">
      <alignment horizontal="left" vertical="center" indent="5"/>
    </xf>
    <xf numFmtId="175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3" fillId="0" borderId="15" xfId="0" applyFont="1" applyFill="1" applyBorder="1" applyAlignment="1">
      <alignment horizontal="right" vertical="center" wrapText="1" indent="1"/>
    </xf>
    <xf numFmtId="0" fontId="13" fillId="0" borderId="16" xfId="0" applyFont="1" applyFill="1" applyBorder="1" applyAlignment="1">
      <alignment vertical="center" wrapText="1"/>
    </xf>
    <xf numFmtId="164" fontId="13" fillId="0" borderId="16" xfId="0" applyNumberFormat="1" applyFont="1" applyFill="1" applyBorder="1" applyAlignment="1">
      <alignment horizontal="right" vertical="center" wrapText="1" indent="2"/>
    </xf>
    <xf numFmtId="164" fontId="13" fillId="0" borderId="19" xfId="0" applyNumberFormat="1" applyFont="1" applyFill="1" applyBorder="1" applyAlignment="1">
      <alignment horizontal="right" vertical="center" wrapText="1" indent="2"/>
    </xf>
    <xf numFmtId="0" fontId="0" fillId="0" borderId="0" xfId="0" applyProtection="1">
      <protection/>
    </xf>
    <xf numFmtId="0" fontId="43" fillId="0" borderId="0" xfId="0" applyFont="1" applyAlignment="1" applyProtection="1">
      <alignment horizontal="right"/>
      <protection/>
    </xf>
    <xf numFmtId="0" fontId="44" fillId="0" borderId="0" xfId="0" applyFont="1" applyAlignment="1" applyProtection="1">
      <alignment horizontal="center"/>
      <protection/>
    </xf>
    <xf numFmtId="0" fontId="45" fillId="0" borderId="15" xfId="0" applyFont="1" applyBorder="1" applyAlignment="1" applyProtection="1">
      <alignment horizontal="center" vertical="center" wrapText="1"/>
      <protection/>
    </xf>
    <xf numFmtId="0" fontId="44" fillId="0" borderId="16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top" wrapText="1"/>
      <protection/>
    </xf>
    <xf numFmtId="0" fontId="44" fillId="0" borderId="9" xfId="0" applyFont="1" applyBorder="1" applyAlignment="1" applyProtection="1">
      <alignment horizontal="center" vertical="top" wrapText="1"/>
      <protection/>
    </xf>
    <xf numFmtId="0" fontId="44" fillId="0" borderId="12" xfId="0" applyFont="1" applyBorder="1" applyAlignment="1" applyProtection="1">
      <alignment horizontal="center" vertical="top" wrapText="1"/>
      <protection/>
    </xf>
    <xf numFmtId="0" fontId="44" fillId="3" borderId="16" xfId="0" applyFont="1" applyFill="1" applyBorder="1" applyAlignment="1" applyProtection="1">
      <alignment horizontal="center" vertical="top" wrapText="1"/>
      <protection/>
    </xf>
    <xf numFmtId="0" fontId="46" fillId="0" borderId="4" xfId="0" applyFont="1" applyBorder="1" applyAlignment="1" applyProtection="1">
      <alignment horizontal="left" vertical="top" wrapText="1"/>
      <protection locked="0"/>
    </xf>
    <xf numFmtId="0" fontId="46" fillId="0" borderId="2" xfId="0" applyFont="1" applyBorder="1" applyAlignment="1" applyProtection="1">
      <alignment horizontal="left" vertical="top" wrapText="1"/>
      <protection locked="0"/>
    </xf>
    <xf numFmtId="0" fontId="46" fillId="0" borderId="7" xfId="0" applyFont="1" applyBorder="1" applyAlignment="1" applyProtection="1">
      <alignment horizontal="left" vertical="top" wrapText="1"/>
      <protection locked="0"/>
    </xf>
    <xf numFmtId="9" fontId="46" fillId="0" borderId="4" xfId="28" applyFont="1" applyBorder="1" applyAlignment="1" applyProtection="1">
      <alignment horizontal="center" vertical="center" wrapText="1"/>
      <protection locked="0"/>
    </xf>
    <xf numFmtId="9" fontId="46" fillId="0" borderId="2" xfId="28" applyFont="1" applyBorder="1" applyAlignment="1" applyProtection="1">
      <alignment horizontal="center" vertical="center" wrapText="1"/>
      <protection locked="0"/>
    </xf>
    <xf numFmtId="9" fontId="46" fillId="0" borderId="7" xfId="28" applyFont="1" applyBorder="1" applyAlignment="1" applyProtection="1">
      <alignment horizontal="center" vertical="center" wrapText="1"/>
      <protection locked="0"/>
    </xf>
    <xf numFmtId="166" fontId="46" fillId="0" borderId="4" xfId="20" applyNumberFormat="1" applyFont="1" applyBorder="1" applyAlignment="1" applyProtection="1">
      <alignment horizontal="center" vertical="center" wrapText="1"/>
      <protection locked="0"/>
    </xf>
    <xf numFmtId="166" fontId="46" fillId="0" borderId="2" xfId="20" applyNumberFormat="1" applyFont="1" applyBorder="1" applyAlignment="1" applyProtection="1">
      <alignment horizontal="center" vertical="center" wrapText="1"/>
      <protection locked="0"/>
    </xf>
    <xf numFmtId="166" fontId="46" fillId="0" borderId="7" xfId="20" applyNumberFormat="1" applyFont="1" applyBorder="1" applyAlignment="1" applyProtection="1">
      <alignment horizontal="center" vertical="center" wrapText="1"/>
      <protection locked="0"/>
    </xf>
    <xf numFmtId="166" fontId="46" fillId="0" borderId="16" xfId="20" applyNumberFormat="1" applyFont="1" applyBorder="1" applyAlignment="1" applyProtection="1">
      <alignment horizontal="center" vertical="center" wrapText="1"/>
      <protection/>
    </xf>
    <xf numFmtId="166" fontId="46" fillId="0" borderId="21" xfId="20" applyNumberFormat="1" applyFont="1" applyBorder="1" applyAlignment="1" applyProtection="1">
      <alignment horizontal="center" vertical="top" wrapText="1"/>
      <protection locked="0"/>
    </xf>
    <xf numFmtId="166" fontId="46" fillId="0" borderId="22" xfId="20" applyNumberFormat="1" applyFont="1" applyBorder="1" applyAlignment="1" applyProtection="1">
      <alignment horizontal="center" vertical="top" wrapText="1"/>
      <protection locked="0"/>
    </xf>
    <xf numFmtId="166" fontId="46" fillId="0" borderId="38" xfId="20" applyNumberFormat="1" applyFont="1" applyBorder="1" applyAlignment="1" applyProtection="1">
      <alignment horizontal="center" vertical="top" wrapText="1"/>
      <protection locked="0"/>
    </xf>
    <xf numFmtId="166" fontId="46" fillId="0" borderId="19" xfId="20" applyNumberFormat="1" applyFont="1" applyBorder="1" applyAlignment="1" applyProtection="1">
      <alignment horizontal="center" vertical="top" wrapText="1"/>
      <protection/>
    </xf>
    <xf numFmtId="166" fontId="14" fillId="0" borderId="2" xfId="2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2" xfId="2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3" xfId="20" applyNumberFormat="1" applyFont="1" applyFill="1" applyBorder="1" applyAlignment="1" applyProtection="1">
      <alignment horizontal="right" vertical="center" wrapText="1" indent="1"/>
      <protection locked="0"/>
    </xf>
    <xf numFmtId="166" fontId="14" fillId="0" borderId="24" xfId="20" applyNumberFormat="1" applyFont="1" applyFill="1" applyBorder="1" applyAlignment="1" applyProtection="1">
      <alignment horizontal="right" vertical="center" wrapText="1" indent="1"/>
      <protection locked="0"/>
    </xf>
    <xf numFmtId="1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3" fillId="0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4" fillId="0" borderId="11" xfId="0" applyFont="1" applyFill="1" applyBorder="1" applyAlignment="1" applyProtection="1">
      <alignment horizontal="right" vertical="center" wrapText="1" indent="1"/>
      <protection/>
    </xf>
    <xf numFmtId="0" fontId="14" fillId="0" borderId="4" xfId="0" applyFont="1" applyFill="1" applyBorder="1" applyAlignment="1" applyProtection="1">
      <alignment horizontal="left" vertical="center" wrapText="1"/>
      <protection locked="0"/>
    </xf>
    <xf numFmtId="164" fontId="14" fillId="0" borderId="4" xfId="0" applyNumberFormat="1" applyFont="1" applyFill="1" applyBorder="1" applyAlignment="1" applyProtection="1">
      <alignment vertical="center" wrapText="1"/>
      <protection locked="0"/>
    </xf>
    <xf numFmtId="164" fontId="14" fillId="0" borderId="4" xfId="0" applyNumberFormat="1" applyFont="1" applyFill="1" applyBorder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9" xfId="0" applyFont="1" applyFill="1" applyBorder="1" applyAlignment="1" applyProtection="1">
      <alignment horizontal="right" vertical="center" wrapText="1" indent="1"/>
      <protection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7" xfId="0" applyFont="1" applyFill="1" applyBorder="1" applyAlignment="1" applyProtection="1">
      <alignment horizontal="left" vertical="center" wrapText="1"/>
      <protection locked="0"/>
    </xf>
    <xf numFmtId="164" fontId="14" fillId="0" borderId="38" xfId="0" applyNumberFormat="1" applyFont="1" applyFill="1" applyBorder="1" applyAlignment="1" applyProtection="1">
      <alignment vertical="center" wrapText="1"/>
      <protection locked="0"/>
    </xf>
    <xf numFmtId="4" fontId="13" fillId="0" borderId="41" xfId="0" applyNumberFormat="1" applyFont="1" applyFill="1" applyBorder="1" applyAlignment="1" applyProtection="1">
      <alignment vertical="center" wrapText="1"/>
      <protection locked="0"/>
    </xf>
    <xf numFmtId="0" fontId="26" fillId="0" borderId="29" xfId="0" applyFont="1" applyBorder="1" applyAlignment="1" applyProtection="1">
      <alignment horizontal="left" vertical="center" wrapText="1" indent="1"/>
      <protection/>
    </xf>
    <xf numFmtId="0" fontId="14" fillId="0" borderId="7" xfId="0" applyFont="1" applyFill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0" fontId="14" fillId="0" borderId="2" xfId="0" applyFont="1" applyBorder="1" applyAlignment="1" applyProtection="1">
      <alignment horizontal="left" vertical="center" indent="1"/>
      <protection locked="0"/>
    </xf>
    <xf numFmtId="3" fontId="14" fillId="0" borderId="31" xfId="0" applyNumberFormat="1" applyFont="1" applyBorder="1" applyAlignment="1" applyProtection="1">
      <alignment horizontal="right" vertical="center" indent="1"/>
      <protection locked="0"/>
    </xf>
    <xf numFmtId="3" fontId="14" fillId="0" borderId="22" xfId="0" applyNumberFormat="1" applyFont="1" applyBorder="1" applyAlignment="1" applyProtection="1">
      <alignment horizontal="right" vertical="center" indent="1"/>
      <protection locked="0"/>
    </xf>
    <xf numFmtId="0" fontId="13" fillId="0" borderId="2" xfId="0" applyFont="1" applyBorder="1" applyAlignment="1" applyProtection="1">
      <alignment horizontal="left" vertical="center" indent="1"/>
      <protection locked="0"/>
    </xf>
    <xf numFmtId="3" fontId="13" fillId="0" borderId="22" xfId="0" applyNumberFormat="1" applyFont="1" applyFill="1" applyBorder="1" applyAlignment="1" applyProtection="1">
      <alignment horizontal="right" vertical="center"/>
      <protection locked="0"/>
    </xf>
    <xf numFmtId="3" fontId="13" fillId="0" borderId="40" xfId="0" applyNumberFormat="1" applyFont="1" applyFill="1" applyBorder="1" applyAlignment="1" applyProtection="1">
      <alignment horizontal="right" vertical="center"/>
      <protection locked="0"/>
    </xf>
    <xf numFmtId="3" fontId="13" fillId="0" borderId="22" xfId="0" applyNumberFormat="1" applyFont="1" applyBorder="1" applyAlignment="1" applyProtection="1">
      <alignment horizontal="right" vertical="center" indent="1"/>
      <protection locked="0"/>
    </xf>
    <xf numFmtId="164" fontId="21" fillId="0" borderId="0" xfId="0" applyNumberFormat="1" applyFont="1" applyFill="1" applyAlignment="1">
      <alignment vertical="center" wrapText="1"/>
    </xf>
    <xf numFmtId="0" fontId="4" fillId="0" borderId="0" xfId="0" applyFont="1" applyFill="1"/>
    <xf numFmtId="0" fontId="34" fillId="0" borderId="0" xfId="27" applyFont="1" applyFill="1">
      <alignment/>
      <protection/>
    </xf>
    <xf numFmtId="0" fontId="4" fillId="0" borderId="0" xfId="26" applyFont="1" applyFill="1" applyAlignment="1" applyProtection="1">
      <alignment vertical="center" wrapText="1"/>
      <protection/>
    </xf>
    <xf numFmtId="164" fontId="6" fillId="0" borderId="0" xfId="25" applyNumberFormat="1" applyFont="1" applyFill="1" applyBorder="1" applyAlignment="1" applyProtection="1">
      <alignment horizontal="center" vertical="center"/>
      <protection/>
    </xf>
    <xf numFmtId="0" fontId="7" fillId="0" borderId="13" xfId="25" applyFont="1" applyFill="1" applyBorder="1" applyAlignment="1" applyProtection="1">
      <alignment horizontal="center" vertical="center" wrapText="1"/>
      <protection/>
    </xf>
    <xf numFmtId="0" fontId="7" fillId="0" borderId="14" xfId="25" applyFont="1" applyFill="1" applyBorder="1" applyAlignment="1" applyProtection="1">
      <alignment horizontal="center" vertical="center" wrapText="1"/>
      <protection/>
    </xf>
    <xf numFmtId="0" fontId="7" fillId="0" borderId="5" xfId="25" applyFont="1" applyFill="1" applyBorder="1" applyAlignment="1" applyProtection="1">
      <alignment horizontal="center" vertical="center" wrapText="1"/>
      <protection/>
    </xf>
    <xf numFmtId="0" fontId="7" fillId="0" borderId="23" xfId="25" applyFont="1" applyFill="1" applyBorder="1" applyAlignment="1" applyProtection="1">
      <alignment horizontal="center" vertical="center" wrapText="1"/>
      <protection/>
    </xf>
    <xf numFmtId="164" fontId="7" fillId="0" borderId="5" xfId="25" applyNumberFormat="1" applyFont="1" applyFill="1" applyBorder="1" applyAlignment="1" applyProtection="1">
      <alignment horizontal="center" vertical="center"/>
      <protection/>
    </xf>
    <xf numFmtId="164" fontId="7" fillId="0" borderId="31" xfId="25" applyNumberFormat="1" applyFont="1" applyFill="1" applyBorder="1" applyAlignment="1" applyProtection="1">
      <alignment horizontal="center" vertical="center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56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25" xfId="0" applyNumberFormat="1" applyFont="1" applyFill="1" applyBorder="1" applyAlignment="1" applyProtection="1">
      <alignment horizontal="right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left" vertical="center" wrapText="1" indent="2"/>
    </xf>
    <xf numFmtId="164" fontId="4" fillId="0" borderId="30" xfId="0" applyNumberFormat="1" applyFont="1" applyFill="1" applyBorder="1" applyAlignment="1">
      <alignment horizontal="left" vertical="center" wrapText="1" indent="2"/>
    </xf>
    <xf numFmtId="164" fontId="5" fillId="0" borderId="2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31" fillId="0" borderId="55" xfId="0" applyNumberFormat="1" applyFont="1" applyFill="1" applyBorder="1" applyAlignment="1">
      <alignment horizontal="left" vertical="center" wrapText="1"/>
    </xf>
    <xf numFmtId="164" fontId="13" fillId="0" borderId="41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0" fillId="0" borderId="61" xfId="0" applyNumberFormat="1" applyFill="1" applyBorder="1" applyAlignment="1" applyProtection="1">
      <alignment horizontal="left" vertical="center" wrapText="1"/>
      <protection locked="0"/>
    </xf>
    <xf numFmtId="164" fontId="0" fillId="0" borderId="26" xfId="0" applyNumberFormat="1" applyFill="1" applyBorder="1" applyAlignment="1" applyProtection="1">
      <alignment horizontal="left" vertical="center" wrapText="1"/>
      <protection locked="0"/>
    </xf>
    <xf numFmtId="164" fontId="0" fillId="0" borderId="62" xfId="0" applyNumberFormat="1" applyFill="1" applyBorder="1" applyAlignment="1" applyProtection="1">
      <alignment horizontal="left" vertical="center" wrapText="1"/>
      <protection locked="0"/>
    </xf>
    <xf numFmtId="164" fontId="7" fillId="0" borderId="52" xfId="0" applyNumberFormat="1" applyFont="1" applyFill="1" applyBorder="1" applyAlignment="1">
      <alignment horizontal="center" vertical="center" wrapText="1"/>
    </xf>
    <xf numFmtId="164" fontId="7" fillId="0" borderId="45" xfId="0" applyNumberFormat="1" applyFont="1" applyFill="1" applyBorder="1" applyAlignment="1">
      <alignment horizontal="center" vertical="center" wrapText="1"/>
    </xf>
    <xf numFmtId="164" fontId="4" fillId="0" borderId="33" xfId="0" applyNumberFormat="1" applyFont="1" applyFill="1" applyBorder="1" applyAlignment="1">
      <alignment horizontal="center" vertical="center" wrapText="1"/>
    </xf>
    <xf numFmtId="164" fontId="4" fillId="0" borderId="30" xfId="0" applyNumberFormat="1" applyFont="1" applyFill="1" applyBorder="1" applyAlignment="1">
      <alignment horizontal="center" vertical="center" wrapText="1"/>
    </xf>
    <xf numFmtId="164" fontId="7" fillId="0" borderId="41" xfId="0" applyNumberFormat="1" applyFont="1" applyFill="1" applyBorder="1" applyAlignment="1">
      <alignment horizontal="center" vertical="center" wrapText="1"/>
    </xf>
    <xf numFmtId="164" fontId="7" fillId="0" borderId="74" xfId="0" applyNumberFormat="1" applyFont="1" applyFill="1" applyBorder="1" applyAlignment="1">
      <alignment horizontal="center" vertical="center"/>
    </xf>
    <xf numFmtId="164" fontId="7" fillId="0" borderId="44" xfId="0" applyNumberFormat="1" applyFont="1" applyFill="1" applyBorder="1" applyAlignment="1">
      <alignment horizontal="center" vertical="center"/>
    </xf>
    <xf numFmtId="164" fontId="7" fillId="0" borderId="49" xfId="0" applyNumberFormat="1" applyFont="1" applyFill="1" applyBorder="1" applyAlignment="1">
      <alignment horizontal="center" vertical="center"/>
    </xf>
    <xf numFmtId="164" fontId="13" fillId="0" borderId="41" xfId="0" applyNumberFormat="1" applyFont="1" applyFill="1" applyBorder="1" applyAlignment="1">
      <alignment horizontal="center" vertical="center"/>
    </xf>
    <xf numFmtId="171" fontId="6" fillId="0" borderId="0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7" fillId="0" borderId="75" xfId="0" applyFont="1" applyFill="1" applyBorder="1" applyAlignment="1" applyProtection="1">
      <alignment horizontal="center" vertical="center" wrapText="1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59" xfId="0" applyFont="1" applyFill="1" applyBorder="1" applyAlignment="1" applyProtection="1" quotePrefix="1">
      <alignment horizontal="center" vertical="center"/>
      <protection/>
    </xf>
    <xf numFmtId="0" fontId="7" fillId="0" borderId="62" xfId="0" applyFont="1" applyFill="1" applyBorder="1" applyAlignment="1" applyProtection="1" quotePrefix="1">
      <alignment horizontal="center" vertical="center"/>
      <protection/>
    </xf>
    <xf numFmtId="0" fontId="7" fillId="0" borderId="76" xfId="0" applyFont="1" applyFill="1" applyBorder="1" applyAlignment="1" applyProtection="1" quotePrefix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76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 quotePrefix="1">
      <alignment horizontal="center" vertical="center"/>
      <protection locked="0"/>
    </xf>
    <xf numFmtId="0" fontId="7" fillId="0" borderId="62" xfId="0" applyFont="1" applyFill="1" applyBorder="1" applyAlignment="1" applyProtection="1" quotePrefix="1">
      <alignment horizontal="center" vertical="center"/>
      <protection locked="0"/>
    </xf>
    <xf numFmtId="0" fontId="7" fillId="0" borderId="76" xfId="0" applyFont="1" applyFill="1" applyBorder="1" applyAlignment="1" applyProtection="1" quotePrefix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 indent="1"/>
      <protection/>
    </xf>
    <xf numFmtId="0" fontId="7" fillId="0" borderId="29" xfId="0" applyFont="1" applyFill="1" applyBorder="1" applyAlignment="1" applyProtection="1">
      <alignment horizontal="left" vertical="center" wrapText="1" indent="1"/>
      <protection/>
    </xf>
    <xf numFmtId="0" fontId="7" fillId="0" borderId="18" xfId="25" applyFont="1" applyFill="1" applyBorder="1" applyAlignment="1" applyProtection="1">
      <alignment horizontal="center" vertical="center" wrapText="1"/>
      <protection/>
    </xf>
    <xf numFmtId="0" fontId="7" fillId="0" borderId="3" xfId="25" applyFont="1" applyFill="1" applyBorder="1" applyAlignment="1" applyProtection="1">
      <alignment horizontal="center" vertical="center" wrapText="1"/>
      <protection/>
    </xf>
    <xf numFmtId="164" fontId="7" fillId="0" borderId="17" xfId="0" applyNumberFormat="1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164" fontId="7" fillId="0" borderId="18" xfId="0" applyNumberFormat="1" applyFont="1" applyFill="1" applyBorder="1" applyAlignment="1" applyProtection="1">
      <alignment horizontal="center" vertical="center" wrapText="1"/>
      <protection/>
    </xf>
    <xf numFmtId="164" fontId="7" fillId="0" borderId="3" xfId="0" applyNumberFormat="1" applyFont="1" applyFill="1" applyBorder="1" applyAlignment="1" applyProtection="1">
      <alignment horizontal="center" vertical="center"/>
      <protection/>
    </xf>
    <xf numFmtId="164" fontId="7" fillId="0" borderId="3" xfId="0" applyNumberFormat="1" applyFont="1" applyFill="1" applyBorder="1" applyAlignment="1" applyProtection="1">
      <alignment horizontal="center" vertical="center" wrapText="1"/>
      <protection/>
    </xf>
    <xf numFmtId="164" fontId="7" fillId="0" borderId="52" xfId="0" applyNumberFormat="1" applyFont="1" applyFill="1" applyBorder="1" applyAlignment="1" applyProtection="1">
      <alignment horizontal="center" vertical="center" wrapText="1"/>
      <protection/>
    </xf>
    <xf numFmtId="164" fontId="7" fillId="0" borderId="50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>
      <alignment horizontal="center" vertical="center" wrapText="1"/>
    </xf>
    <xf numFmtId="164" fontId="7" fillId="0" borderId="50" xfId="0" applyNumberFormat="1" applyFont="1" applyFill="1" applyBorder="1" applyAlignment="1">
      <alignment horizontal="center" vertical="center" wrapText="1"/>
    </xf>
    <xf numFmtId="164" fontId="7" fillId="0" borderId="52" xfId="0" applyNumberFormat="1" applyFont="1" applyFill="1" applyBorder="1" applyAlignment="1">
      <alignment horizontal="center" vertical="center"/>
    </xf>
    <xf numFmtId="164" fontId="7" fillId="0" borderId="50" xfId="0" applyNumberFormat="1" applyFont="1" applyFill="1" applyBorder="1" applyAlignment="1">
      <alignment horizontal="center" vertical="center"/>
    </xf>
    <xf numFmtId="164" fontId="7" fillId="0" borderId="74" xfId="0" applyNumberFormat="1" applyFont="1" applyFill="1" applyBorder="1" applyAlignment="1">
      <alignment horizontal="center" vertical="center" wrapText="1"/>
    </xf>
    <xf numFmtId="164" fontId="7" fillId="0" borderId="49" xfId="0" applyNumberFormat="1" applyFont="1" applyFill="1" applyBorder="1" applyAlignment="1">
      <alignment horizontal="center" vertical="center" wrapText="1"/>
    </xf>
    <xf numFmtId="164" fontId="7" fillId="0" borderId="60" xfId="0" applyNumberFormat="1" applyFont="1" applyFill="1" applyBorder="1" applyAlignment="1">
      <alignment horizontal="center" vertical="center" wrapText="1"/>
    </xf>
    <xf numFmtId="164" fontId="7" fillId="0" borderId="75" xfId="0" applyNumberFormat="1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55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 applyProtection="1">
      <alignment horizontal="left" vertical="center"/>
      <protection/>
    </xf>
    <xf numFmtId="0" fontId="13" fillId="0" borderId="29" xfId="0" applyFont="1" applyFill="1" applyBorder="1" applyAlignment="1" applyProtection="1">
      <alignment horizontal="left" vertical="center"/>
      <protection/>
    </xf>
    <xf numFmtId="0" fontId="7" fillId="0" borderId="74" xfId="0" applyFont="1" applyFill="1" applyBorder="1" applyAlignment="1" applyProtection="1">
      <alignment horizontal="left" vertical="center" wrapText="1"/>
      <protection/>
    </xf>
    <xf numFmtId="0" fontId="7" fillId="0" borderId="55" xfId="0" applyFont="1" applyFill="1" applyBorder="1" applyAlignment="1" applyProtection="1">
      <alignment horizontal="left" vertical="center" wrapText="1"/>
      <protection/>
    </xf>
    <xf numFmtId="0" fontId="7" fillId="0" borderId="77" xfId="0" applyFont="1" applyFill="1" applyBorder="1" applyAlignment="1" applyProtection="1">
      <alignment horizontal="left" vertical="center" wrapText="1"/>
      <protection/>
    </xf>
    <xf numFmtId="0" fontId="4" fillId="0" borderId="33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25" xfId="0" applyFont="1" applyFill="1" applyBorder="1" applyAlignment="1">
      <alignment horizontal="right"/>
    </xf>
    <xf numFmtId="0" fontId="7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justify" vertical="center" wrapText="1"/>
    </xf>
    <xf numFmtId="0" fontId="7" fillId="0" borderId="33" xfId="0" applyFont="1" applyFill="1" applyBorder="1" applyAlignment="1">
      <alignment horizontal="left" vertical="center" indent="2"/>
    </xf>
    <xf numFmtId="0" fontId="7" fillId="0" borderId="29" xfId="0" applyFont="1" applyFill="1" applyBorder="1" applyAlignment="1">
      <alignment horizontal="left" vertical="center" indent="2"/>
    </xf>
    <xf numFmtId="0" fontId="32" fillId="0" borderId="0" xfId="27" applyFont="1" applyFill="1" applyAlignment="1">
      <alignment horizontal="left"/>
      <protection/>
    </xf>
    <xf numFmtId="0" fontId="34" fillId="0" borderId="0" xfId="27" applyFont="1" applyFill="1" applyAlignment="1">
      <alignment horizontal="center" vertical="center" wrapText="1"/>
      <protection/>
    </xf>
    <xf numFmtId="0" fontId="34" fillId="0" borderId="0" xfId="27" applyFont="1" applyFill="1" applyAlignment="1">
      <alignment horizontal="center" vertical="center"/>
      <protection/>
    </xf>
    <xf numFmtId="0" fontId="35" fillId="0" borderId="0" xfId="27" applyFont="1" applyFill="1" applyBorder="1" applyAlignment="1">
      <alignment horizontal="right"/>
      <protection/>
    </xf>
    <xf numFmtId="0" fontId="36" fillId="0" borderId="17" xfId="27" applyFont="1" applyFill="1" applyBorder="1" applyAlignment="1">
      <alignment horizontal="center" vertical="center" wrapText="1"/>
      <protection/>
    </xf>
    <xf numFmtId="0" fontId="36" fillId="0" borderId="8" xfId="27" applyFont="1" applyFill="1" applyBorder="1" applyAlignment="1">
      <alignment horizontal="center" vertical="center" wrapText="1"/>
      <protection/>
    </xf>
    <xf numFmtId="0" fontId="36" fillId="0" borderId="11" xfId="27" applyFont="1" applyFill="1" applyBorder="1" applyAlignment="1">
      <alignment horizontal="center" vertical="center" wrapText="1"/>
      <protection/>
    </xf>
    <xf numFmtId="0" fontId="22" fillId="0" borderId="18" xfId="26" applyFont="1" applyFill="1" applyBorder="1" applyAlignment="1" applyProtection="1">
      <alignment horizontal="center" vertical="center" textRotation="90"/>
      <protection/>
    </xf>
    <xf numFmtId="0" fontId="22" fillId="0" borderId="1" xfId="26" applyFont="1" applyFill="1" applyBorder="1" applyAlignment="1" applyProtection="1">
      <alignment horizontal="center" vertical="center" textRotation="90"/>
      <protection/>
    </xf>
    <xf numFmtId="0" fontId="22" fillId="0" borderId="4" xfId="26" applyFont="1" applyFill="1" applyBorder="1" applyAlignment="1" applyProtection="1">
      <alignment horizontal="center" vertical="center" textRotation="90"/>
      <protection/>
    </xf>
    <xf numFmtId="0" fontId="35" fillId="0" borderId="5" xfId="27" applyFont="1" applyFill="1" applyBorder="1" applyAlignment="1">
      <alignment horizontal="center" vertical="center" wrapText="1"/>
      <protection/>
    </xf>
    <xf numFmtId="0" fontId="35" fillId="0" borderId="2" xfId="27" applyFont="1" applyFill="1" applyBorder="1" applyAlignment="1">
      <alignment horizontal="center" vertical="center" wrapText="1"/>
      <protection/>
    </xf>
    <xf numFmtId="0" fontId="35" fillId="0" borderId="28" xfId="27" applyFont="1" applyFill="1" applyBorder="1" applyAlignment="1">
      <alignment horizontal="center" vertical="center" wrapText="1"/>
      <protection/>
    </xf>
    <xf numFmtId="0" fontId="35" fillId="0" borderId="21" xfId="27" applyFont="1" applyFill="1" applyBorder="1" applyAlignment="1">
      <alignment horizontal="center" vertical="center" wrapText="1"/>
      <protection/>
    </xf>
    <xf numFmtId="0" fontId="35" fillId="0" borderId="2" xfId="27" applyFont="1" applyFill="1" applyBorder="1" applyAlignment="1">
      <alignment horizontal="center" wrapText="1"/>
      <protection/>
    </xf>
    <xf numFmtId="0" fontId="35" fillId="0" borderId="22" xfId="27" applyFont="1" applyFill="1" applyBorder="1" applyAlignment="1">
      <alignment horizontal="center" wrapText="1"/>
      <protection/>
    </xf>
    <xf numFmtId="0" fontId="32" fillId="0" borderId="0" xfId="27" applyFont="1" applyFill="1" applyAlignment="1">
      <alignment horizontal="center"/>
      <protection/>
    </xf>
    <xf numFmtId="0" fontId="4" fillId="0" borderId="0" xfId="26" applyFont="1" applyFill="1" applyAlignment="1" applyProtection="1">
      <alignment horizontal="center" vertical="center" wrapText="1"/>
      <protection/>
    </xf>
    <xf numFmtId="0" fontId="6" fillId="0" borderId="0" xfId="26" applyFont="1" applyFill="1" applyAlignment="1" applyProtection="1">
      <alignment horizontal="center" vertical="center" wrapText="1"/>
      <protection/>
    </xf>
    <xf numFmtId="0" fontId="22" fillId="0" borderId="0" xfId="26" applyFont="1" applyFill="1" applyBorder="1" applyAlignment="1" applyProtection="1">
      <alignment horizontal="right" vertical="center"/>
      <protection/>
    </xf>
    <xf numFmtId="0" fontId="6" fillId="0" borderId="13" xfId="26" applyFont="1" applyFill="1" applyBorder="1" applyAlignment="1" applyProtection="1">
      <alignment horizontal="center" vertical="center" wrapText="1"/>
      <protection/>
    </xf>
    <xf numFmtId="0" fontId="6" fillId="0" borderId="9" xfId="26" applyFont="1" applyFill="1" applyBorder="1" applyAlignment="1" applyProtection="1">
      <alignment horizontal="center" vertical="center" wrapText="1"/>
      <protection/>
    </xf>
    <xf numFmtId="0" fontId="22" fillId="0" borderId="5" xfId="26" applyFont="1" applyFill="1" applyBorder="1" applyAlignment="1" applyProtection="1">
      <alignment horizontal="center" vertical="center" textRotation="90"/>
      <protection/>
    </xf>
    <xf numFmtId="0" fontId="22" fillId="0" borderId="2" xfId="26" applyFont="1" applyFill="1" applyBorder="1" applyAlignment="1" applyProtection="1">
      <alignment horizontal="center" vertical="center" textRotation="90"/>
      <protection/>
    </xf>
    <xf numFmtId="0" fontId="5" fillId="0" borderId="31" xfId="26" applyFont="1" applyFill="1" applyBorder="1" applyAlignment="1" applyProtection="1">
      <alignment horizontal="center" vertical="center" wrapText="1"/>
      <protection/>
    </xf>
    <xf numFmtId="0" fontId="5" fillId="0" borderId="22" xfId="26" applyFont="1" applyFill="1" applyBorder="1" applyAlignment="1" applyProtection="1">
      <alignment horizontal="center" vertical="center"/>
      <protection/>
    </xf>
    <xf numFmtId="0" fontId="17" fillId="0" borderId="33" xfId="27" applyFont="1" applyFill="1" applyBorder="1" applyAlignment="1">
      <alignment horizontal="left"/>
      <protection/>
    </xf>
    <xf numFmtId="0" fontId="17" fillId="0" borderId="29" xfId="27" applyFont="1" applyFill="1" applyBorder="1" applyAlignment="1">
      <alignment horizontal="left"/>
      <protection/>
    </xf>
    <xf numFmtId="3" fontId="32" fillId="0" borderId="0" xfId="27" applyNumberFormat="1" applyFont="1" applyFill="1" applyAlignment="1">
      <alignment horizontal="center"/>
      <protection/>
    </xf>
    <xf numFmtId="0" fontId="34" fillId="0" borderId="0" xfId="27" applyFont="1" applyFill="1" applyAlignment="1">
      <alignment horizontal="center" wrapText="1"/>
      <protection/>
    </xf>
    <xf numFmtId="0" fontId="34" fillId="0" borderId="0" xfId="27" applyFont="1" applyFill="1" applyAlignment="1">
      <alignment horizontal="center"/>
      <protection/>
    </xf>
    <xf numFmtId="0" fontId="17" fillId="0" borderId="33" xfId="27" applyFont="1" applyFill="1" applyBorder="1" applyAlignment="1">
      <alignment horizontal="left" indent="1"/>
      <protection/>
    </xf>
    <xf numFmtId="0" fontId="17" fillId="0" borderId="29" xfId="27" applyFont="1" applyFill="1" applyBorder="1" applyAlignment="1">
      <alignment horizontal="left" indent="1"/>
      <protection/>
    </xf>
    <xf numFmtId="0" fontId="47" fillId="0" borderId="0" xfId="0" applyFont="1" applyAlignment="1" applyProtection="1">
      <alignment horizontal="right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4" fillId="0" borderId="15" xfId="0" applyFont="1" applyBorder="1" applyAlignment="1" applyProtection="1">
      <alignment wrapText="1"/>
      <protection/>
    </xf>
    <xf numFmtId="0" fontId="44" fillId="0" borderId="16" xfId="0" applyFont="1" applyBorder="1" applyAlignment="1" applyProtection="1">
      <alignment wrapText="1"/>
      <protection/>
    </xf>
    <xf numFmtId="0" fontId="21" fillId="0" borderId="0" xfId="0" applyFont="1" applyFill="1" applyAlignment="1" applyProtection="1">
      <alignment horizontal="center" vertical="top" wrapText="1"/>
      <protection locked="0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" xfId="20"/>
    <cellStyle name="Ezres 2" xfId="21"/>
    <cellStyle name="Ezres 3" xfId="22"/>
    <cellStyle name="Hiperhivatkozás" xfId="23"/>
    <cellStyle name="Már látott hiperhivatkozás" xfId="24"/>
    <cellStyle name="Normál_KVRENMUNKA" xfId="25"/>
    <cellStyle name="Normál_VAGYONK" xfId="26"/>
    <cellStyle name="Normál_VAGYONKIM" xfId="27"/>
    <cellStyle name="Százalék" xfId="28"/>
  </cellStyles>
  <dxfs count="2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38"/>
  <sheetViews>
    <sheetView workbookViewId="0" topLeftCell="A1">
      <selection activeCell="M40" sqref="M4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6" t="s">
        <v>193</v>
      </c>
    </row>
    <row r="3" spans="1:2" ht="12.75">
      <c r="A3" s="78"/>
      <c r="B3" s="78"/>
    </row>
    <row r="4" spans="1:2" ht="15.75">
      <c r="A4" s="64" t="s">
        <v>3</v>
      </c>
      <c r="B4" s="89"/>
    </row>
    <row r="5" spans="1:2" s="90" customFormat="1" ht="12.75">
      <c r="A5" s="78"/>
      <c r="B5" s="78"/>
    </row>
    <row r="6" spans="1:2" ht="12.75">
      <c r="A6" s="78" t="s">
        <v>275</v>
      </c>
      <c r="B6" s="78" t="s">
        <v>463</v>
      </c>
    </row>
    <row r="7" spans="1:2" ht="12.75">
      <c r="A7" s="78" t="s">
        <v>194</v>
      </c>
      <c r="B7" s="78" t="s">
        <v>470</v>
      </c>
    </row>
    <row r="8" spans="1:2" ht="12.75">
      <c r="A8" s="78" t="s">
        <v>430</v>
      </c>
      <c r="B8" s="78" t="s">
        <v>475</v>
      </c>
    </row>
    <row r="9" spans="1:2" ht="12.75">
      <c r="A9" s="78"/>
      <c r="B9" s="78"/>
    </row>
    <row r="10" spans="1:2" ht="15.75">
      <c r="A10" s="64" t="s">
        <v>5</v>
      </c>
      <c r="B10" s="89"/>
    </row>
    <row r="11" spans="1:2" ht="12.75">
      <c r="A11" s="78"/>
      <c r="B11" s="78"/>
    </row>
    <row r="12" spans="1:2" s="90" customFormat="1" ht="12.75">
      <c r="A12" s="78" t="s">
        <v>447</v>
      </c>
      <c r="B12" s="78" t="s">
        <v>464</v>
      </c>
    </row>
    <row r="13" spans="1:2" ht="12.75">
      <c r="A13" s="78" t="s">
        <v>448</v>
      </c>
      <c r="B13" s="78" t="s">
        <v>471</v>
      </c>
    </row>
    <row r="14" spans="1:2" ht="12.75">
      <c r="A14" s="78" t="s">
        <v>449</v>
      </c>
      <c r="B14" s="78" t="s">
        <v>476</v>
      </c>
    </row>
    <row r="15" spans="1:2" ht="12.75">
      <c r="A15" s="78"/>
      <c r="B15" s="78"/>
    </row>
    <row r="16" spans="1:2" ht="14.25">
      <c r="A16" s="329" t="s">
        <v>481</v>
      </c>
      <c r="B16" s="89"/>
    </row>
    <row r="17" spans="1:2" ht="12.75">
      <c r="A17" s="78"/>
      <c r="B17" s="78"/>
    </row>
    <row r="18" spans="1:2" ht="12.75">
      <c r="A18" s="78" t="s">
        <v>450</v>
      </c>
      <c r="B18" s="78" t="s">
        <v>465</v>
      </c>
    </row>
    <row r="19" spans="1:2" ht="12.75">
      <c r="A19" s="78" t="s">
        <v>445</v>
      </c>
      <c r="B19" s="78" t="s">
        <v>472</v>
      </c>
    </row>
    <row r="20" spans="1:2" ht="12.75">
      <c r="A20" s="78" t="s">
        <v>451</v>
      </c>
      <c r="B20" s="78" t="s">
        <v>477</v>
      </c>
    </row>
    <row r="21" spans="1:2" ht="12.75">
      <c r="A21" s="78"/>
      <c r="B21" s="78"/>
    </row>
    <row r="22" spans="1:2" ht="15.75">
      <c r="A22" s="64" t="s">
        <v>4</v>
      </c>
      <c r="B22" s="89"/>
    </row>
    <row r="23" spans="1:2" ht="12.75">
      <c r="A23" s="78"/>
      <c r="B23" s="78"/>
    </row>
    <row r="24" spans="1:2" ht="12.75">
      <c r="A24" s="78" t="s">
        <v>205</v>
      </c>
      <c r="B24" s="78" t="s">
        <v>466</v>
      </c>
    </row>
    <row r="25" spans="1:2" ht="12.75">
      <c r="A25" s="78" t="s">
        <v>195</v>
      </c>
      <c r="B25" s="78" t="s">
        <v>473</v>
      </c>
    </row>
    <row r="26" spans="1:2" ht="12.75">
      <c r="A26" s="78" t="s">
        <v>431</v>
      </c>
      <c r="B26" s="78" t="s">
        <v>478</v>
      </c>
    </row>
    <row r="27" spans="1:2" ht="12.75">
      <c r="A27" s="78"/>
      <c r="B27" s="78"/>
    </row>
    <row r="28" spans="1:2" ht="15.75">
      <c r="A28" s="64" t="s">
        <v>6</v>
      </c>
      <c r="B28" s="89"/>
    </row>
    <row r="29" spans="1:2" ht="12.75">
      <c r="A29" s="78"/>
      <c r="B29" s="78"/>
    </row>
    <row r="30" spans="1:2" ht="12.75">
      <c r="A30" s="78" t="s">
        <v>452</v>
      </c>
      <c r="B30" s="78" t="s">
        <v>467</v>
      </c>
    </row>
    <row r="31" spans="1:2" ht="12.75">
      <c r="A31" s="78" t="s">
        <v>7</v>
      </c>
      <c r="B31" s="78" t="s">
        <v>474</v>
      </c>
    </row>
    <row r="32" spans="1:2" ht="12.75">
      <c r="A32" s="78" t="s">
        <v>8</v>
      </c>
      <c r="B32" s="78" t="s">
        <v>479</v>
      </c>
    </row>
    <row r="33" spans="1:2" ht="12.75">
      <c r="A33" s="78"/>
      <c r="B33" s="78"/>
    </row>
    <row r="34" spans="1:2" ht="15.75">
      <c r="A34" s="330" t="s">
        <v>482</v>
      </c>
      <c r="B34" s="89"/>
    </row>
    <row r="35" spans="1:2" ht="12.75">
      <c r="A35" s="78"/>
      <c r="B35" s="78"/>
    </row>
    <row r="36" spans="1:2" ht="12.75">
      <c r="A36" s="78" t="s">
        <v>446</v>
      </c>
      <c r="B36" s="78" t="s">
        <v>468</v>
      </c>
    </row>
    <row r="37" spans="1:2" ht="12.75">
      <c r="A37" s="78" t="s">
        <v>10</v>
      </c>
      <c r="B37" s="78" t="s">
        <v>469</v>
      </c>
    </row>
    <row r="38" spans="1:2" ht="12.75">
      <c r="A38" s="78" t="s">
        <v>9</v>
      </c>
      <c r="B38" s="78" t="s">
        <v>480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zoomScaleSheetLayoutView="130" workbookViewId="0" topLeftCell="A1">
      <selection activeCell="G31" sqref="G31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796" t="s">
        <v>16</v>
      </c>
      <c r="B1" s="796"/>
      <c r="C1" s="796"/>
      <c r="D1" s="796"/>
      <c r="E1" s="796"/>
      <c r="F1" s="796"/>
      <c r="G1" s="796"/>
    </row>
    <row r="2" spans="1:7" ht="23.25" customHeight="1" thickBot="1">
      <c r="A2" s="102"/>
      <c r="B2" s="46"/>
      <c r="C2" s="46"/>
      <c r="D2" s="46"/>
      <c r="E2" s="46"/>
      <c r="F2" s="795" t="s">
        <v>121</v>
      </c>
      <c r="G2" s="795"/>
    </row>
    <row r="3" spans="1:7" s="39" customFormat="1" ht="48.75" customHeight="1" thickBot="1">
      <c r="A3" s="103" t="s">
        <v>128</v>
      </c>
      <c r="B3" s="104" t="s">
        <v>126</v>
      </c>
      <c r="C3" s="104" t="s">
        <v>127</v>
      </c>
      <c r="D3" s="104" t="s">
        <v>14</v>
      </c>
      <c r="E3" s="104" t="s">
        <v>2</v>
      </c>
      <c r="F3" s="412" t="s">
        <v>487</v>
      </c>
      <c r="G3" s="411" t="s">
        <v>488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31">
        <v>6</v>
      </c>
      <c r="G4" s="45" t="s">
        <v>444</v>
      </c>
    </row>
    <row r="5" spans="1:7" ht="15.95" customHeight="1">
      <c r="A5" s="54"/>
      <c r="B5" s="27"/>
      <c r="C5" s="752"/>
      <c r="D5" s="27"/>
      <c r="E5" s="27"/>
      <c r="F5" s="332"/>
      <c r="G5" s="333">
        <f>+D5+F5</f>
        <v>0</v>
      </c>
    </row>
    <row r="6" spans="1:7" ht="15.95" customHeight="1">
      <c r="A6" s="54"/>
      <c r="B6" s="27"/>
      <c r="C6" s="752"/>
      <c r="D6" s="27"/>
      <c r="E6" s="27"/>
      <c r="F6" s="332"/>
      <c r="G6" s="333">
        <f aca="true" t="shared" si="0" ref="G6:G23">+D6+F6</f>
        <v>0</v>
      </c>
    </row>
    <row r="7" spans="1:7" ht="15.95" customHeight="1">
      <c r="A7" s="54"/>
      <c r="B7" s="27"/>
      <c r="C7" s="752"/>
      <c r="D7" s="27"/>
      <c r="E7" s="27"/>
      <c r="F7" s="332"/>
      <c r="G7" s="333">
        <f t="shared" si="0"/>
        <v>0</v>
      </c>
    </row>
    <row r="8" spans="1:7" ht="15.95" customHeight="1">
      <c r="A8" s="54"/>
      <c r="B8" s="27"/>
      <c r="C8" s="752"/>
      <c r="D8" s="27"/>
      <c r="E8" s="27"/>
      <c r="F8" s="332"/>
      <c r="G8" s="333">
        <f t="shared" si="0"/>
        <v>0</v>
      </c>
    </row>
    <row r="9" spans="1:7" ht="15.95" customHeight="1">
      <c r="A9" s="54"/>
      <c r="B9" s="27"/>
      <c r="C9" s="752"/>
      <c r="D9" s="27"/>
      <c r="E9" s="27"/>
      <c r="F9" s="332"/>
      <c r="G9" s="333">
        <f t="shared" si="0"/>
        <v>0</v>
      </c>
    </row>
    <row r="10" spans="1:7" ht="15.95" customHeight="1">
      <c r="A10" s="54"/>
      <c r="B10" s="27"/>
      <c r="C10" s="752"/>
      <c r="D10" s="27"/>
      <c r="E10" s="27"/>
      <c r="F10" s="332"/>
      <c r="G10" s="333">
        <f t="shared" si="0"/>
        <v>0</v>
      </c>
    </row>
    <row r="11" spans="1:7" ht="15.95" customHeight="1">
      <c r="A11" s="54"/>
      <c r="B11" s="27"/>
      <c r="C11" s="752"/>
      <c r="D11" s="27"/>
      <c r="E11" s="27"/>
      <c r="F11" s="332"/>
      <c r="G11" s="333">
        <f t="shared" si="0"/>
        <v>0</v>
      </c>
    </row>
    <row r="12" spans="1:7" ht="15.95" customHeight="1">
      <c r="A12" s="54"/>
      <c r="B12" s="27"/>
      <c r="C12" s="752"/>
      <c r="D12" s="27"/>
      <c r="E12" s="27"/>
      <c r="F12" s="332"/>
      <c r="G12" s="333">
        <f t="shared" si="0"/>
        <v>0</v>
      </c>
    </row>
    <row r="13" spans="1:7" ht="15.95" customHeight="1">
      <c r="A13" s="54"/>
      <c r="B13" s="27"/>
      <c r="C13" s="752"/>
      <c r="D13" s="27"/>
      <c r="E13" s="27"/>
      <c r="F13" s="332"/>
      <c r="G13" s="333">
        <f t="shared" si="0"/>
        <v>0</v>
      </c>
    </row>
    <row r="14" spans="1:7" ht="15.95" customHeight="1">
      <c r="A14" s="54"/>
      <c r="B14" s="27"/>
      <c r="C14" s="752"/>
      <c r="D14" s="27"/>
      <c r="E14" s="27"/>
      <c r="F14" s="332"/>
      <c r="G14" s="333">
        <f t="shared" si="0"/>
        <v>0</v>
      </c>
    </row>
    <row r="15" spans="1:7" ht="15.95" customHeight="1">
      <c r="A15" s="54"/>
      <c r="B15" s="27"/>
      <c r="C15" s="752"/>
      <c r="D15" s="27"/>
      <c r="E15" s="27"/>
      <c r="F15" s="332"/>
      <c r="G15" s="333">
        <f t="shared" si="0"/>
        <v>0</v>
      </c>
    </row>
    <row r="16" spans="1:7" ht="15.95" customHeight="1">
      <c r="A16" s="54"/>
      <c r="B16" s="27"/>
      <c r="C16" s="752"/>
      <c r="D16" s="27"/>
      <c r="E16" s="27"/>
      <c r="F16" s="332"/>
      <c r="G16" s="333">
        <f t="shared" si="0"/>
        <v>0</v>
      </c>
    </row>
    <row r="17" spans="1:7" ht="15.95" customHeight="1">
      <c r="A17" s="54"/>
      <c r="B17" s="27"/>
      <c r="C17" s="752"/>
      <c r="D17" s="27"/>
      <c r="E17" s="27"/>
      <c r="F17" s="332"/>
      <c r="G17" s="333">
        <f t="shared" si="0"/>
        <v>0</v>
      </c>
    </row>
    <row r="18" spans="1:7" ht="15.95" customHeight="1">
      <c r="A18" s="54"/>
      <c r="B18" s="27"/>
      <c r="C18" s="752"/>
      <c r="D18" s="27"/>
      <c r="E18" s="27"/>
      <c r="F18" s="332"/>
      <c r="G18" s="333">
        <f t="shared" si="0"/>
        <v>0</v>
      </c>
    </row>
    <row r="19" spans="1:7" ht="15.95" customHeight="1">
      <c r="A19" s="54"/>
      <c r="B19" s="27"/>
      <c r="C19" s="752"/>
      <c r="D19" s="27"/>
      <c r="E19" s="27"/>
      <c r="F19" s="332"/>
      <c r="G19" s="333">
        <f t="shared" si="0"/>
        <v>0</v>
      </c>
    </row>
    <row r="20" spans="1:7" ht="15.95" customHeight="1">
      <c r="A20" s="54"/>
      <c r="B20" s="27"/>
      <c r="C20" s="752"/>
      <c r="D20" s="27"/>
      <c r="E20" s="27"/>
      <c r="F20" s="332"/>
      <c r="G20" s="333">
        <f t="shared" si="0"/>
        <v>0</v>
      </c>
    </row>
    <row r="21" spans="1:7" ht="15.95" customHeight="1">
      <c r="A21" s="54"/>
      <c r="B21" s="27"/>
      <c r="C21" s="752"/>
      <c r="D21" s="27"/>
      <c r="E21" s="27"/>
      <c r="F21" s="332"/>
      <c r="G21" s="333">
        <f t="shared" si="0"/>
        <v>0</v>
      </c>
    </row>
    <row r="22" spans="1:7" ht="15.95" customHeight="1">
      <c r="A22" s="54"/>
      <c r="B22" s="27"/>
      <c r="C22" s="752"/>
      <c r="D22" s="27"/>
      <c r="E22" s="27"/>
      <c r="F22" s="332"/>
      <c r="G22" s="333">
        <f t="shared" si="0"/>
        <v>0</v>
      </c>
    </row>
    <row r="23" spans="1:7" ht="15.95" customHeight="1" thickBot="1">
      <c r="A23" s="55"/>
      <c r="B23" s="28"/>
      <c r="C23" s="753"/>
      <c r="D23" s="28"/>
      <c r="E23" s="28"/>
      <c r="F23" s="334"/>
      <c r="G23" s="333">
        <f t="shared" si="0"/>
        <v>0</v>
      </c>
    </row>
    <row r="24" spans="1:7" s="53" customFormat="1" ht="18" customHeight="1" thickBot="1">
      <c r="A24" s="105" t="s">
        <v>124</v>
      </c>
      <c r="B24" s="51">
        <f>SUM(B5:B23)</f>
        <v>0</v>
      </c>
      <c r="C24" s="70"/>
      <c r="D24" s="51">
        <f>SUM(D5:D23)</f>
        <v>0</v>
      </c>
      <c r="E24" s="51">
        <f>SUM(E5:E23)</f>
        <v>0</v>
      </c>
      <c r="F24" s="51">
        <f>SUM(F5:F23)</f>
        <v>0</v>
      </c>
      <c r="G24" s="52">
        <f>SUM(G5:G23)</f>
        <v>0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....../2014. (......)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8"/>
  <sheetViews>
    <sheetView zoomScaleSheetLayoutView="100" workbookViewId="0" topLeftCell="A1">
      <selection activeCell="Q27" sqref="Q27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800" t="s">
        <v>11</v>
      </c>
      <c r="B1" s="800"/>
      <c r="C1" s="800"/>
      <c r="D1" s="801"/>
      <c r="E1" s="801"/>
      <c r="F1" s="801"/>
      <c r="G1" s="801"/>
      <c r="H1" s="801"/>
      <c r="I1" s="801"/>
      <c r="J1" s="801"/>
      <c r="K1" s="801"/>
      <c r="L1" s="801"/>
      <c r="M1" s="801"/>
    </row>
    <row r="2" spans="1:13" ht="15.7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799" t="s">
        <v>121</v>
      </c>
      <c r="M2" s="799"/>
    </row>
    <row r="3" spans="1:13" ht="13.5" thickBot="1">
      <c r="A3" s="814" t="s">
        <v>172</v>
      </c>
      <c r="B3" s="804" t="s">
        <v>439</v>
      </c>
      <c r="C3" s="804"/>
      <c r="D3" s="804"/>
      <c r="E3" s="804"/>
      <c r="F3" s="804"/>
      <c r="G3" s="804"/>
      <c r="H3" s="804"/>
      <c r="I3" s="804"/>
      <c r="J3" s="809" t="s">
        <v>441</v>
      </c>
      <c r="K3" s="809"/>
      <c r="L3" s="809"/>
      <c r="M3" s="809"/>
    </row>
    <row r="4" spans="1:13" ht="15" customHeight="1" thickBot="1">
      <c r="A4" s="815"/>
      <c r="B4" s="817" t="s">
        <v>442</v>
      </c>
      <c r="C4" s="803" t="s">
        <v>443</v>
      </c>
      <c r="D4" s="813" t="s">
        <v>435</v>
      </c>
      <c r="E4" s="813"/>
      <c r="F4" s="813"/>
      <c r="G4" s="813"/>
      <c r="H4" s="813"/>
      <c r="I4" s="813"/>
      <c r="J4" s="810"/>
      <c r="K4" s="810"/>
      <c r="L4" s="810"/>
      <c r="M4" s="810"/>
    </row>
    <row r="5" spans="1:13" ht="21.75" thickBot="1">
      <c r="A5" s="815"/>
      <c r="B5" s="817"/>
      <c r="C5" s="803"/>
      <c r="D5" s="336" t="s">
        <v>442</v>
      </c>
      <c r="E5" s="336" t="s">
        <v>443</v>
      </c>
      <c r="F5" s="336" t="s">
        <v>442</v>
      </c>
      <c r="G5" s="336" t="s">
        <v>443</v>
      </c>
      <c r="H5" s="336" t="s">
        <v>442</v>
      </c>
      <c r="I5" s="336" t="s">
        <v>443</v>
      </c>
      <c r="J5" s="810"/>
      <c r="K5" s="810"/>
      <c r="L5" s="810"/>
      <c r="M5" s="810"/>
    </row>
    <row r="6" spans="1:13" ht="42.75" thickBot="1">
      <c r="A6" s="816"/>
      <c r="B6" s="803" t="s">
        <v>436</v>
      </c>
      <c r="C6" s="803"/>
      <c r="D6" s="803" t="s">
        <v>12</v>
      </c>
      <c r="E6" s="803"/>
      <c r="F6" s="803" t="s">
        <v>489</v>
      </c>
      <c r="G6" s="803"/>
      <c r="H6" s="817" t="s">
        <v>13</v>
      </c>
      <c r="I6" s="817"/>
      <c r="J6" s="335" t="s">
        <v>12</v>
      </c>
      <c r="K6" s="336" t="s">
        <v>489</v>
      </c>
      <c r="L6" s="335" t="s">
        <v>100</v>
      </c>
      <c r="M6" s="336" t="s">
        <v>490</v>
      </c>
    </row>
    <row r="7" spans="1:13" ht="13.5" thickBot="1">
      <c r="A7" s="337">
        <v>1</v>
      </c>
      <c r="B7" s="335">
        <v>2</v>
      </c>
      <c r="C7" s="335">
        <v>3</v>
      </c>
      <c r="D7" s="338">
        <v>4</v>
      </c>
      <c r="E7" s="336">
        <v>5</v>
      </c>
      <c r="F7" s="336">
        <v>6</v>
      </c>
      <c r="G7" s="336">
        <v>7</v>
      </c>
      <c r="H7" s="335">
        <v>8</v>
      </c>
      <c r="I7" s="338">
        <v>9</v>
      </c>
      <c r="J7" s="338">
        <v>10</v>
      </c>
      <c r="K7" s="338">
        <v>11</v>
      </c>
      <c r="L7" s="338" t="s">
        <v>438</v>
      </c>
      <c r="M7" s="339" t="s">
        <v>437</v>
      </c>
    </row>
    <row r="8" spans="1:13" ht="12.75">
      <c r="A8" s="340" t="s">
        <v>173</v>
      </c>
      <c r="B8" s="341"/>
      <c r="C8" s="360"/>
      <c r="D8" s="360"/>
      <c r="E8" s="371"/>
      <c r="F8" s="360"/>
      <c r="G8" s="360"/>
      <c r="H8" s="360"/>
      <c r="I8" s="360"/>
      <c r="J8" s="360"/>
      <c r="K8" s="360"/>
      <c r="L8" s="342">
        <f aca="true" t="shared" si="0" ref="L8:L14">+J8+K8</f>
        <v>0</v>
      </c>
      <c r="M8" s="375" t="str">
        <f>IF((C8&lt;&gt;0),ROUND((L8/C8)*100,1),"")</f>
        <v/>
      </c>
    </row>
    <row r="9" spans="1:13" ht="12.75">
      <c r="A9" s="343" t="s">
        <v>186</v>
      </c>
      <c r="B9" s="344"/>
      <c r="C9" s="345"/>
      <c r="D9" s="345"/>
      <c r="E9" s="345"/>
      <c r="F9" s="345"/>
      <c r="G9" s="345"/>
      <c r="H9" s="345"/>
      <c r="I9" s="345"/>
      <c r="J9" s="345"/>
      <c r="K9" s="345"/>
      <c r="L9" s="346">
        <f t="shared" si="0"/>
        <v>0</v>
      </c>
      <c r="M9" s="376" t="str">
        <f aca="true" t="shared" si="1" ref="M9:M14">IF((C9&lt;&gt;0),ROUND((L9/C9)*100,1),"")</f>
        <v/>
      </c>
    </row>
    <row r="10" spans="1:13" ht="12.75">
      <c r="A10" s="347" t="s">
        <v>174</v>
      </c>
      <c r="B10" s="348"/>
      <c r="C10" s="363"/>
      <c r="D10" s="363"/>
      <c r="E10" s="363"/>
      <c r="F10" s="363"/>
      <c r="G10" s="363"/>
      <c r="H10" s="363"/>
      <c r="I10" s="363"/>
      <c r="J10" s="363"/>
      <c r="K10" s="363"/>
      <c r="L10" s="346">
        <f t="shared" si="0"/>
        <v>0</v>
      </c>
      <c r="M10" s="376" t="str">
        <f t="shared" si="1"/>
        <v/>
      </c>
    </row>
    <row r="11" spans="1:13" ht="12.75">
      <c r="A11" s="347" t="s">
        <v>187</v>
      </c>
      <c r="B11" s="348"/>
      <c r="C11" s="363"/>
      <c r="D11" s="363"/>
      <c r="E11" s="363"/>
      <c r="F11" s="363"/>
      <c r="G11" s="363"/>
      <c r="H11" s="363"/>
      <c r="I11" s="363"/>
      <c r="J11" s="363"/>
      <c r="K11" s="363"/>
      <c r="L11" s="346">
        <f t="shared" si="0"/>
        <v>0</v>
      </c>
      <c r="M11" s="376" t="str">
        <f t="shared" si="1"/>
        <v/>
      </c>
    </row>
    <row r="12" spans="1:13" ht="12.75">
      <c r="A12" s="347" t="s">
        <v>175</v>
      </c>
      <c r="B12" s="348"/>
      <c r="C12" s="363"/>
      <c r="D12" s="363"/>
      <c r="E12" s="363"/>
      <c r="F12" s="363"/>
      <c r="G12" s="363"/>
      <c r="H12" s="363"/>
      <c r="I12" s="363"/>
      <c r="J12" s="363"/>
      <c r="K12" s="363"/>
      <c r="L12" s="346">
        <f t="shared" si="0"/>
        <v>0</v>
      </c>
      <c r="M12" s="376" t="str">
        <f t="shared" si="1"/>
        <v/>
      </c>
    </row>
    <row r="13" spans="1:13" ht="12.75">
      <c r="A13" s="347" t="s">
        <v>176</v>
      </c>
      <c r="B13" s="348"/>
      <c r="C13" s="363"/>
      <c r="D13" s="363"/>
      <c r="E13" s="363"/>
      <c r="F13" s="363"/>
      <c r="G13" s="363"/>
      <c r="H13" s="363"/>
      <c r="I13" s="363"/>
      <c r="J13" s="363"/>
      <c r="K13" s="363"/>
      <c r="L13" s="346">
        <f t="shared" si="0"/>
        <v>0</v>
      </c>
      <c r="M13" s="376" t="str">
        <f t="shared" si="1"/>
        <v/>
      </c>
    </row>
    <row r="14" spans="1:13" ht="15" customHeight="1" thickBot="1">
      <c r="A14" s="349"/>
      <c r="B14" s="350"/>
      <c r="C14" s="367"/>
      <c r="D14" s="367"/>
      <c r="E14" s="367"/>
      <c r="F14" s="367"/>
      <c r="G14" s="367"/>
      <c r="H14" s="367"/>
      <c r="I14" s="367"/>
      <c r="J14" s="367"/>
      <c r="K14" s="367"/>
      <c r="L14" s="346">
        <f t="shared" si="0"/>
        <v>0</v>
      </c>
      <c r="M14" s="377" t="str">
        <f t="shared" si="1"/>
        <v/>
      </c>
    </row>
    <row r="15" spans="1:13" ht="13.5" thickBot="1">
      <c r="A15" s="351" t="s">
        <v>178</v>
      </c>
      <c r="B15" s="352">
        <f>B8+SUM(B10:B14)</f>
        <v>0</v>
      </c>
      <c r="C15" s="352">
        <f aca="true" t="shared" si="2" ref="C15:L15">C8+SUM(C10:C14)</f>
        <v>0</v>
      </c>
      <c r="D15" s="352">
        <f t="shared" si="2"/>
        <v>0</v>
      </c>
      <c r="E15" s="352">
        <f t="shared" si="2"/>
        <v>0</v>
      </c>
      <c r="F15" s="352">
        <f t="shared" si="2"/>
        <v>0</v>
      </c>
      <c r="G15" s="352">
        <f t="shared" si="2"/>
        <v>0</v>
      </c>
      <c r="H15" s="352">
        <f t="shared" si="2"/>
        <v>0</v>
      </c>
      <c r="I15" s="352">
        <f t="shared" si="2"/>
        <v>0</v>
      </c>
      <c r="J15" s="352">
        <f t="shared" si="2"/>
        <v>0</v>
      </c>
      <c r="K15" s="352">
        <f t="shared" si="2"/>
        <v>0</v>
      </c>
      <c r="L15" s="352">
        <f t="shared" si="2"/>
        <v>0</v>
      </c>
      <c r="M15" s="767" t="str">
        <f>IF((C15&lt;&gt;0),ROUND((L15/C15)*100,1),"")</f>
        <v/>
      </c>
    </row>
    <row r="16" spans="1:13" ht="12.75">
      <c r="A16" s="353"/>
      <c r="B16" s="354"/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</row>
    <row r="17" spans="1:13" ht="13.5" thickBot="1">
      <c r="A17" s="356" t="s">
        <v>177</v>
      </c>
      <c r="B17" s="357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</row>
    <row r="18" spans="1:13" ht="12.75">
      <c r="A18" s="359" t="s">
        <v>182</v>
      </c>
      <c r="B18" s="341"/>
      <c r="C18" s="360"/>
      <c r="D18" s="360"/>
      <c r="E18" s="371"/>
      <c r="F18" s="360"/>
      <c r="G18" s="360"/>
      <c r="H18" s="360"/>
      <c r="I18" s="360"/>
      <c r="J18" s="360"/>
      <c r="K18" s="360"/>
      <c r="L18" s="361">
        <f aca="true" t="shared" si="3" ref="L18:L23">+J18+K18</f>
        <v>0</v>
      </c>
      <c r="M18" s="375" t="str">
        <f aca="true" t="shared" si="4" ref="M18:M24">IF((C18&lt;&gt;0),ROUND((L18/C18)*100,1),"")</f>
        <v/>
      </c>
    </row>
    <row r="19" spans="1:13" ht="12.75">
      <c r="A19" s="362" t="s">
        <v>183</v>
      </c>
      <c r="B19" s="344"/>
      <c r="C19" s="363"/>
      <c r="D19" s="363"/>
      <c r="E19" s="363"/>
      <c r="F19" s="363"/>
      <c r="G19" s="363"/>
      <c r="H19" s="363"/>
      <c r="I19" s="363"/>
      <c r="J19" s="363"/>
      <c r="K19" s="363"/>
      <c r="L19" s="364">
        <f t="shared" si="3"/>
        <v>0</v>
      </c>
      <c r="M19" s="376" t="str">
        <f t="shared" si="4"/>
        <v/>
      </c>
    </row>
    <row r="20" spans="1:13" ht="12.75">
      <c r="A20" s="362" t="s">
        <v>184</v>
      </c>
      <c r="B20" s="348"/>
      <c r="C20" s="363"/>
      <c r="D20" s="363"/>
      <c r="E20" s="363"/>
      <c r="F20" s="363"/>
      <c r="G20" s="363"/>
      <c r="H20" s="363"/>
      <c r="I20" s="363"/>
      <c r="J20" s="363"/>
      <c r="K20" s="363"/>
      <c r="L20" s="364">
        <f t="shared" si="3"/>
        <v>0</v>
      </c>
      <c r="M20" s="376" t="str">
        <f t="shared" si="4"/>
        <v/>
      </c>
    </row>
    <row r="21" spans="1:13" ht="12.75">
      <c r="A21" s="362" t="s">
        <v>185</v>
      </c>
      <c r="B21" s="348"/>
      <c r="C21" s="363"/>
      <c r="D21" s="363"/>
      <c r="E21" s="363"/>
      <c r="F21" s="363"/>
      <c r="G21" s="363"/>
      <c r="H21" s="363"/>
      <c r="I21" s="363"/>
      <c r="J21" s="363"/>
      <c r="K21" s="363"/>
      <c r="L21" s="364">
        <f t="shared" si="3"/>
        <v>0</v>
      </c>
      <c r="M21" s="376" t="str">
        <f t="shared" si="4"/>
        <v/>
      </c>
    </row>
    <row r="22" spans="1:13" ht="12.75">
      <c r="A22" s="365"/>
      <c r="B22" s="348"/>
      <c r="C22" s="363"/>
      <c r="D22" s="363"/>
      <c r="E22" s="363"/>
      <c r="F22" s="363"/>
      <c r="G22" s="363"/>
      <c r="H22" s="363"/>
      <c r="I22" s="363"/>
      <c r="J22" s="363"/>
      <c r="K22" s="363"/>
      <c r="L22" s="364">
        <f t="shared" si="3"/>
        <v>0</v>
      </c>
      <c r="M22" s="376" t="str">
        <f t="shared" si="4"/>
        <v/>
      </c>
    </row>
    <row r="23" spans="1:13" ht="13.5" thickBot="1">
      <c r="A23" s="366"/>
      <c r="B23" s="350"/>
      <c r="C23" s="367"/>
      <c r="D23" s="367"/>
      <c r="E23" s="367"/>
      <c r="F23" s="367"/>
      <c r="G23" s="367"/>
      <c r="H23" s="367"/>
      <c r="I23" s="367"/>
      <c r="J23" s="367"/>
      <c r="K23" s="367"/>
      <c r="L23" s="364">
        <f t="shared" si="3"/>
        <v>0</v>
      </c>
      <c r="M23" s="377" t="str">
        <f t="shared" si="4"/>
        <v/>
      </c>
    </row>
    <row r="24" spans="1:13" ht="13.5" thickBot="1">
      <c r="A24" s="368" t="s">
        <v>162</v>
      </c>
      <c r="B24" s="352">
        <f aca="true" t="shared" si="5" ref="B24:L24">SUM(B18:B23)</f>
        <v>0</v>
      </c>
      <c r="C24" s="352">
        <f t="shared" si="5"/>
        <v>0</v>
      </c>
      <c r="D24" s="352">
        <f t="shared" si="5"/>
        <v>0</v>
      </c>
      <c r="E24" s="352">
        <f t="shared" si="5"/>
        <v>0</v>
      </c>
      <c r="F24" s="352">
        <f t="shared" si="5"/>
        <v>0</v>
      </c>
      <c r="G24" s="352">
        <f t="shared" si="5"/>
        <v>0</v>
      </c>
      <c r="H24" s="352">
        <f t="shared" si="5"/>
        <v>0</v>
      </c>
      <c r="I24" s="352">
        <f t="shared" si="5"/>
        <v>0</v>
      </c>
      <c r="J24" s="352">
        <f t="shared" si="5"/>
        <v>0</v>
      </c>
      <c r="K24" s="352">
        <f t="shared" si="5"/>
        <v>0</v>
      </c>
      <c r="L24" s="352">
        <f t="shared" si="5"/>
        <v>0</v>
      </c>
      <c r="M24" s="767" t="str">
        <f t="shared" si="4"/>
        <v/>
      </c>
    </row>
    <row r="25" spans="1:13" ht="12.75">
      <c r="A25" s="802" t="s">
        <v>434</v>
      </c>
      <c r="B25" s="802"/>
      <c r="C25" s="802"/>
      <c r="D25" s="802"/>
      <c r="E25" s="802"/>
      <c r="F25" s="802"/>
      <c r="G25" s="802"/>
      <c r="H25" s="802"/>
      <c r="I25" s="802"/>
      <c r="J25" s="802"/>
      <c r="K25" s="802"/>
      <c r="L25" s="802"/>
      <c r="M25" s="802"/>
    </row>
    <row r="26" spans="1:13" ht="5.25" customHeight="1">
      <c r="A26" s="369"/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</row>
    <row r="27" spans="1:13" ht="15.75">
      <c r="A27" s="818" t="s">
        <v>491</v>
      </c>
      <c r="B27" s="818"/>
      <c r="C27" s="818"/>
      <c r="D27" s="818"/>
      <c r="E27" s="818"/>
      <c r="F27" s="818"/>
      <c r="G27" s="818"/>
      <c r="H27" s="818"/>
      <c r="I27" s="818"/>
      <c r="J27" s="818"/>
      <c r="K27" s="818"/>
      <c r="L27" s="818"/>
      <c r="M27" s="818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99" t="s">
        <v>121</v>
      </c>
      <c r="M28" s="799"/>
    </row>
    <row r="29" spans="1:13" ht="21.75" thickBot="1">
      <c r="A29" s="811" t="s">
        <v>179</v>
      </c>
      <c r="B29" s="812"/>
      <c r="C29" s="812"/>
      <c r="D29" s="812"/>
      <c r="E29" s="812"/>
      <c r="F29" s="812"/>
      <c r="G29" s="812"/>
      <c r="H29" s="812"/>
      <c r="I29" s="812"/>
      <c r="J29" s="812"/>
      <c r="K29" s="370" t="s">
        <v>442</v>
      </c>
      <c r="L29" s="370" t="s">
        <v>443</v>
      </c>
      <c r="M29" s="370" t="s">
        <v>441</v>
      </c>
    </row>
    <row r="30" spans="1:13" ht="12.75">
      <c r="A30" s="805"/>
      <c r="B30" s="806"/>
      <c r="C30" s="806"/>
      <c r="D30" s="806"/>
      <c r="E30" s="806"/>
      <c r="F30" s="806"/>
      <c r="G30" s="806"/>
      <c r="H30" s="806"/>
      <c r="I30" s="806"/>
      <c r="J30" s="806"/>
      <c r="K30" s="371"/>
      <c r="L30" s="372"/>
      <c r="M30" s="372"/>
    </row>
    <row r="31" spans="1:13" ht="13.5" thickBot="1">
      <c r="A31" s="807"/>
      <c r="B31" s="808"/>
      <c r="C31" s="808"/>
      <c r="D31" s="808"/>
      <c r="E31" s="808"/>
      <c r="F31" s="808"/>
      <c r="G31" s="808"/>
      <c r="H31" s="808"/>
      <c r="I31" s="808"/>
      <c r="J31" s="808"/>
      <c r="K31" s="373"/>
      <c r="L31" s="367"/>
      <c r="M31" s="367"/>
    </row>
    <row r="32" spans="1:13" ht="13.5" thickBot="1">
      <c r="A32" s="797" t="s">
        <v>101</v>
      </c>
      <c r="B32" s="798"/>
      <c r="C32" s="798"/>
      <c r="D32" s="798"/>
      <c r="E32" s="798"/>
      <c r="F32" s="798"/>
      <c r="G32" s="798"/>
      <c r="H32" s="798"/>
      <c r="I32" s="798"/>
      <c r="J32" s="798"/>
      <c r="K32" s="374">
        <f>SUM(K30:K31)</f>
        <v>0</v>
      </c>
      <c r="L32" s="374">
        <f>SUM(L30:L31)</f>
        <v>0</v>
      </c>
      <c r="M32" s="374">
        <f>SUM(M30:M31)</f>
        <v>0</v>
      </c>
    </row>
    <row r="48" ht="12.75">
      <c r="A48" s="42"/>
    </row>
  </sheetData>
  <sheetProtection sheet="1" objects="1" scenarios="1"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....../2014. (......)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view="pageLayout" zoomScaleSheetLayoutView="160" workbookViewId="0" topLeftCell="C1">
      <selection activeCell="F2" sqref="F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1226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1208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v>17073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2163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>
        <v>2100</v>
      </c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>
        <v>27</v>
      </c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>
        <v>36</v>
      </c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v>20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>
        <v>20</v>
      </c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>
        <v>329</v>
      </c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14461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>
        <v>14461</v>
      </c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1000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/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1000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>
        <v>1000</v>
      </c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100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>
        <v>100</v>
      </c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18073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18073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30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30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v>1000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1214</v>
      </c>
      <c r="D81" s="60"/>
      <c r="E81" s="60"/>
      <c r="F81" s="61">
        <v>1000</v>
      </c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1030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1030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1227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1207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v>20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/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>
        <v>20</v>
      </c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v>2889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>
        <v>2889</v>
      </c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2909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2909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1228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1209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275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>
        <v>275</v>
      </c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275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275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41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41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41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41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1229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1210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614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614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614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614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1230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1211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434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434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>
        <v>227</v>
      </c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>
        <v>207</v>
      </c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434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10627</v>
      </c>
    </row>
    <row r="56" spans="1:6" s="67" customFormat="1" ht="12" customHeight="1">
      <c r="A56" s="125"/>
      <c r="B56" s="93" t="s">
        <v>189</v>
      </c>
      <c r="C56" s="421" t="s">
        <v>1222</v>
      </c>
      <c r="D56" s="444"/>
      <c r="E56" s="444"/>
      <c r="F56" s="445">
        <v>10627</v>
      </c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11061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3042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>
        <v>1502</v>
      </c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>
        <v>396</v>
      </c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1136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>
        <v>8</v>
      </c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>
        <v>8</v>
      </c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3042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3042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>
        <v>1</v>
      </c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1231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1212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497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497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497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497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1232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1213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30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30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>
        <v>30</v>
      </c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30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30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177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177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177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177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1233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1215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18</v>
      </c>
    </row>
    <row r="56" spans="1:6" s="67" customFormat="1" ht="12" customHeight="1">
      <c r="A56" s="125"/>
      <c r="B56" s="93" t="s">
        <v>189</v>
      </c>
      <c r="C56" s="421" t="s">
        <v>1223</v>
      </c>
      <c r="D56" s="444"/>
      <c r="E56" s="444"/>
      <c r="F56" s="445">
        <v>18</v>
      </c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18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885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18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>
        <v>867</v>
      </c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>
        <v>867</v>
      </c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885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885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9"/>
  <sheetViews>
    <sheetView view="pageLayout" zoomScaleSheetLayoutView="100" workbookViewId="0" topLeftCell="A43">
      <selection activeCell="B2" sqref="B2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95" customHeight="1">
      <c r="A1" s="782" t="s">
        <v>65</v>
      </c>
      <c r="B1" s="782"/>
      <c r="C1" s="782"/>
      <c r="D1" s="782"/>
      <c r="E1" s="782"/>
    </row>
    <row r="2" spans="1:5" ht="15.95" customHeight="1" thickBot="1">
      <c r="A2" s="322" t="s">
        <v>196</v>
      </c>
      <c r="B2" s="322"/>
      <c r="C2" s="208"/>
      <c r="D2" s="208"/>
      <c r="E2" s="208" t="s">
        <v>355</v>
      </c>
    </row>
    <row r="3" spans="1:5" ht="15.95" customHeight="1">
      <c r="A3" s="783" t="s">
        <v>129</v>
      </c>
      <c r="B3" s="785" t="s">
        <v>67</v>
      </c>
      <c r="C3" s="787" t="s">
        <v>0</v>
      </c>
      <c r="D3" s="787"/>
      <c r="E3" s="788"/>
    </row>
    <row r="4" spans="1:5" ht="38.1" customHeight="1" thickBot="1">
      <c r="A4" s="784"/>
      <c r="B4" s="786"/>
      <c r="C4" s="325" t="s">
        <v>433</v>
      </c>
      <c r="D4" s="325" t="s">
        <v>440</v>
      </c>
      <c r="E4" s="326" t="s">
        <v>441</v>
      </c>
    </row>
    <row r="5" spans="1:5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68</v>
      </c>
      <c r="B6" s="23" t="s">
        <v>208</v>
      </c>
      <c r="C6" s="379">
        <f>+C7+C12+C21</f>
        <v>2439</v>
      </c>
      <c r="D6" s="379">
        <f>+D7+D12+D21</f>
        <v>2439</v>
      </c>
      <c r="E6" s="187">
        <f>+E7+E12+E21</f>
        <v>3131</v>
      </c>
    </row>
    <row r="7" spans="1:5" s="1" customFormat="1" ht="12" customHeight="1" thickBot="1">
      <c r="A7" s="22" t="s">
        <v>69</v>
      </c>
      <c r="B7" s="169" t="s">
        <v>417</v>
      </c>
      <c r="C7" s="380">
        <f>+C8+C9+C10+C11</f>
        <v>1878</v>
      </c>
      <c r="D7" s="380">
        <f>+D8+D9+D10+D11</f>
        <v>1860</v>
      </c>
      <c r="E7" s="188">
        <f>+E8+E9+E10+E11</f>
        <v>2163</v>
      </c>
    </row>
    <row r="8" spans="1:5" s="1" customFormat="1" ht="12" customHeight="1">
      <c r="A8" s="15" t="s">
        <v>157</v>
      </c>
      <c r="B8" s="299" t="s">
        <v>108</v>
      </c>
      <c r="C8" s="381">
        <v>1800</v>
      </c>
      <c r="D8" s="381">
        <v>1800</v>
      </c>
      <c r="E8" s="190">
        <v>2100</v>
      </c>
    </row>
    <row r="9" spans="1:5" s="1" customFormat="1" ht="12" customHeight="1">
      <c r="A9" s="15" t="s">
        <v>158</v>
      </c>
      <c r="B9" s="183" t="s">
        <v>130</v>
      </c>
      <c r="C9" s="381"/>
      <c r="D9" s="381"/>
      <c r="E9" s="190"/>
    </row>
    <row r="10" spans="1:5" s="1" customFormat="1" ht="12" customHeight="1">
      <c r="A10" s="15" t="s">
        <v>159</v>
      </c>
      <c r="B10" s="183" t="s">
        <v>209</v>
      </c>
      <c r="C10" s="381">
        <v>4</v>
      </c>
      <c r="D10" s="381">
        <v>4</v>
      </c>
      <c r="E10" s="190">
        <v>27</v>
      </c>
    </row>
    <row r="11" spans="1:5" s="1" customFormat="1" ht="12" customHeight="1" thickBot="1">
      <c r="A11" s="15" t="s">
        <v>160</v>
      </c>
      <c r="B11" s="300" t="s">
        <v>210</v>
      </c>
      <c r="C11" s="381">
        <v>74</v>
      </c>
      <c r="D11" s="381">
        <v>56</v>
      </c>
      <c r="E11" s="190">
        <v>36</v>
      </c>
    </row>
    <row r="12" spans="1:5" s="1" customFormat="1" ht="12" customHeight="1" thickBot="1">
      <c r="A12" s="22" t="s">
        <v>70</v>
      </c>
      <c r="B12" s="23" t="s">
        <v>211</v>
      </c>
      <c r="C12" s="380">
        <f>+C13+C14+C15+C16+C17+C18+C19+C20</f>
        <v>235</v>
      </c>
      <c r="D12" s="380">
        <f>+D13+D14+D15+D16+D17+D18+D19+D20</f>
        <v>253</v>
      </c>
      <c r="E12" s="188">
        <f>+E13+E14+E15+E16+E17+E18+E19+E20</f>
        <v>639</v>
      </c>
    </row>
    <row r="13" spans="1:5" s="1" customFormat="1" ht="12" customHeight="1">
      <c r="A13" s="19" t="s">
        <v>131</v>
      </c>
      <c r="B13" s="11" t="s">
        <v>216</v>
      </c>
      <c r="C13" s="382"/>
      <c r="D13" s="382"/>
      <c r="E13" s="189"/>
    </row>
    <row r="14" spans="1:5" s="1" customFormat="1" ht="12" customHeight="1">
      <c r="A14" s="15" t="s">
        <v>132</v>
      </c>
      <c r="B14" s="8" t="s">
        <v>217</v>
      </c>
      <c r="C14" s="381">
        <v>11</v>
      </c>
      <c r="D14" s="381">
        <v>11</v>
      </c>
      <c r="E14" s="190">
        <v>155</v>
      </c>
    </row>
    <row r="15" spans="1:5" s="1" customFormat="1" ht="12" customHeight="1">
      <c r="A15" s="15" t="s">
        <v>133</v>
      </c>
      <c r="B15" s="8" t="s">
        <v>218</v>
      </c>
      <c r="C15" s="381">
        <v>30</v>
      </c>
      <c r="D15" s="381">
        <v>30</v>
      </c>
      <c r="E15" s="190">
        <v>30</v>
      </c>
    </row>
    <row r="16" spans="1:5" s="1" customFormat="1" ht="12" customHeight="1">
      <c r="A16" s="15" t="s">
        <v>134</v>
      </c>
      <c r="B16" s="8" t="s">
        <v>219</v>
      </c>
      <c r="C16" s="381"/>
      <c r="D16" s="381"/>
      <c r="E16" s="190"/>
    </row>
    <row r="17" spans="1:5" s="1" customFormat="1" ht="12" customHeight="1">
      <c r="A17" s="14" t="s">
        <v>212</v>
      </c>
      <c r="B17" s="7" t="s">
        <v>220</v>
      </c>
      <c r="C17" s="383"/>
      <c r="D17" s="383"/>
      <c r="E17" s="191"/>
    </row>
    <row r="18" spans="1:5" s="1" customFormat="1" ht="12" customHeight="1">
      <c r="A18" s="15" t="s">
        <v>213</v>
      </c>
      <c r="B18" s="8" t="s">
        <v>301</v>
      </c>
      <c r="C18" s="381"/>
      <c r="D18" s="381"/>
      <c r="E18" s="190"/>
    </row>
    <row r="19" spans="1:5" s="1" customFormat="1" ht="12" customHeight="1">
      <c r="A19" s="15" t="s">
        <v>214</v>
      </c>
      <c r="B19" s="8" t="s">
        <v>222</v>
      </c>
      <c r="C19" s="381">
        <v>182</v>
      </c>
      <c r="D19" s="381">
        <v>182</v>
      </c>
      <c r="E19" s="190">
        <v>227</v>
      </c>
    </row>
    <row r="20" spans="1:5" s="1" customFormat="1" ht="12" customHeight="1" thickBot="1">
      <c r="A20" s="16" t="s">
        <v>215</v>
      </c>
      <c r="B20" s="9" t="s">
        <v>223</v>
      </c>
      <c r="C20" s="384">
        <v>12</v>
      </c>
      <c r="D20" s="384">
        <v>30</v>
      </c>
      <c r="E20" s="192">
        <v>227</v>
      </c>
    </row>
    <row r="21" spans="1:5" s="1" customFormat="1" ht="12" customHeight="1" thickBot="1">
      <c r="A21" s="22" t="s">
        <v>224</v>
      </c>
      <c r="B21" s="23" t="s">
        <v>302</v>
      </c>
      <c r="C21" s="385">
        <v>326</v>
      </c>
      <c r="D21" s="385">
        <v>326</v>
      </c>
      <c r="E21" s="193">
        <v>329</v>
      </c>
    </row>
    <row r="22" spans="1:5" s="1" customFormat="1" ht="12" customHeight="1" thickBot="1">
      <c r="A22" s="22" t="s">
        <v>72</v>
      </c>
      <c r="B22" s="23" t="s">
        <v>226</v>
      </c>
      <c r="C22" s="380">
        <f>+C23+C24+C25+C26+C27+C28+C29+C30</f>
        <v>11359</v>
      </c>
      <c r="D22" s="380">
        <v>14461</v>
      </c>
      <c r="E22" s="188">
        <f>+E23+E24+E25+E26+E27+E28+E29+E30</f>
        <v>14461</v>
      </c>
    </row>
    <row r="23" spans="1:5" s="1" customFormat="1" ht="12" customHeight="1">
      <c r="A23" s="17" t="s">
        <v>135</v>
      </c>
      <c r="B23" s="10" t="s">
        <v>232</v>
      </c>
      <c r="C23" s="386">
        <v>10355</v>
      </c>
      <c r="D23" s="386">
        <v>10568</v>
      </c>
      <c r="E23" s="194">
        <v>10568</v>
      </c>
    </row>
    <row r="24" spans="1:5" s="1" customFormat="1" ht="12" customHeight="1">
      <c r="A24" s="15" t="s">
        <v>136</v>
      </c>
      <c r="B24" s="8" t="s">
        <v>233</v>
      </c>
      <c r="C24" s="381">
        <v>994</v>
      </c>
      <c r="D24" s="381">
        <v>971</v>
      </c>
      <c r="E24" s="190">
        <v>971</v>
      </c>
    </row>
    <row r="25" spans="1:5" s="1" customFormat="1" ht="12" customHeight="1">
      <c r="A25" s="15" t="s">
        <v>137</v>
      </c>
      <c r="B25" s="8" t="s">
        <v>234</v>
      </c>
      <c r="C25" s="381"/>
      <c r="D25" s="381">
        <v>28</v>
      </c>
      <c r="E25" s="190">
        <v>28</v>
      </c>
    </row>
    <row r="26" spans="1:5" s="1" customFormat="1" ht="12" customHeight="1">
      <c r="A26" s="18" t="s">
        <v>227</v>
      </c>
      <c r="B26" s="8" t="s">
        <v>140</v>
      </c>
      <c r="C26" s="387"/>
      <c r="D26" s="387"/>
      <c r="E26" s="195"/>
    </row>
    <row r="27" spans="1:5" s="1" customFormat="1" ht="12" customHeight="1">
      <c r="A27" s="18" t="s">
        <v>228</v>
      </c>
      <c r="B27" s="8" t="s">
        <v>1163</v>
      </c>
      <c r="C27" s="387"/>
      <c r="D27" s="387">
        <v>657</v>
      </c>
      <c r="E27" s="195">
        <v>657</v>
      </c>
    </row>
    <row r="28" spans="1:5" s="1" customFormat="1" ht="12" customHeight="1">
      <c r="A28" s="15" t="s">
        <v>229</v>
      </c>
      <c r="B28" s="8" t="s">
        <v>1162</v>
      </c>
      <c r="C28" s="381">
        <v>10</v>
      </c>
      <c r="D28" s="381">
        <v>10</v>
      </c>
      <c r="E28" s="190">
        <v>10</v>
      </c>
    </row>
    <row r="29" spans="1:5" s="1" customFormat="1" ht="12" customHeight="1">
      <c r="A29" s="15" t="s">
        <v>230</v>
      </c>
      <c r="B29" s="8" t="s">
        <v>1168</v>
      </c>
      <c r="C29" s="388"/>
      <c r="D29" s="388">
        <v>1700</v>
      </c>
      <c r="E29" s="196">
        <v>1700</v>
      </c>
    </row>
    <row r="30" spans="1:5" s="1" customFormat="1" ht="12" customHeight="1" thickBot="1">
      <c r="A30" s="15" t="s">
        <v>231</v>
      </c>
      <c r="B30" s="13" t="s">
        <v>1165</v>
      </c>
      <c r="C30" s="388"/>
      <c r="D30" s="388">
        <v>527</v>
      </c>
      <c r="E30" s="196">
        <v>527</v>
      </c>
    </row>
    <row r="31" spans="1:5" s="1" customFormat="1" ht="12" customHeight="1" thickBot="1">
      <c r="A31" s="162" t="s">
        <v>73</v>
      </c>
      <c r="B31" s="23" t="s">
        <v>418</v>
      </c>
      <c r="C31" s="380">
        <f>+C32+C38</f>
        <v>956</v>
      </c>
      <c r="D31" s="380">
        <f>+D32+D38</f>
        <v>1636</v>
      </c>
      <c r="E31" s="188">
        <f>+E32+E38</f>
        <v>1735</v>
      </c>
    </row>
    <row r="32" spans="1:5" s="1" customFormat="1" ht="12" customHeight="1">
      <c r="A32" s="163" t="s">
        <v>138</v>
      </c>
      <c r="B32" s="301" t="s">
        <v>419</v>
      </c>
      <c r="C32" s="389">
        <f>+C33+C34+C35+C36+C37</f>
        <v>956</v>
      </c>
      <c r="D32" s="389">
        <v>636</v>
      </c>
      <c r="E32" s="200">
        <v>735</v>
      </c>
    </row>
    <row r="33" spans="1:5" s="1" customFormat="1" ht="12" customHeight="1">
      <c r="A33" s="164" t="s">
        <v>141</v>
      </c>
      <c r="B33" s="170" t="s">
        <v>304</v>
      </c>
      <c r="C33" s="388"/>
      <c r="D33" s="388"/>
      <c r="E33" s="196"/>
    </row>
    <row r="34" spans="1:5" s="1" customFormat="1" ht="12" customHeight="1">
      <c r="A34" s="164" t="s">
        <v>142</v>
      </c>
      <c r="B34" s="170" t="s">
        <v>305</v>
      </c>
      <c r="C34" s="388"/>
      <c r="D34" s="388"/>
      <c r="E34" s="196"/>
    </row>
    <row r="35" spans="1:5" s="1" customFormat="1" ht="12" customHeight="1">
      <c r="A35" s="164" t="s">
        <v>143</v>
      </c>
      <c r="B35" s="170" t="s">
        <v>306</v>
      </c>
      <c r="C35" s="388"/>
      <c r="D35" s="388"/>
      <c r="E35" s="196"/>
    </row>
    <row r="36" spans="1:5" s="1" customFormat="1" ht="12" customHeight="1">
      <c r="A36" s="164" t="s">
        <v>144</v>
      </c>
      <c r="B36" s="170" t="s">
        <v>307</v>
      </c>
      <c r="C36" s="388"/>
      <c r="D36" s="388"/>
      <c r="E36" s="196"/>
    </row>
    <row r="37" spans="1:5" s="1" customFormat="1" ht="12" customHeight="1">
      <c r="A37" s="164" t="s">
        <v>239</v>
      </c>
      <c r="B37" s="170" t="s">
        <v>420</v>
      </c>
      <c r="C37" s="388">
        <v>956</v>
      </c>
      <c r="D37" s="388">
        <v>636</v>
      </c>
      <c r="E37" s="196">
        <v>735</v>
      </c>
    </row>
    <row r="38" spans="1:5" s="1" customFormat="1" ht="12" customHeight="1">
      <c r="A38" s="164" t="s">
        <v>139</v>
      </c>
      <c r="B38" s="171" t="s">
        <v>421</v>
      </c>
      <c r="C38" s="390">
        <f>+C39+C40+C41+C42+C43</f>
        <v>0</v>
      </c>
      <c r="D38" s="390">
        <f>+D39+D40+D41+D42+D43</f>
        <v>1000</v>
      </c>
      <c r="E38" s="201">
        <v>1000</v>
      </c>
    </row>
    <row r="39" spans="1:5" s="1" customFormat="1" ht="12" customHeight="1">
      <c r="A39" s="164" t="s">
        <v>147</v>
      </c>
      <c r="B39" s="170" t="s">
        <v>304</v>
      </c>
      <c r="C39" s="388"/>
      <c r="D39" s="388"/>
      <c r="E39" s="196"/>
    </row>
    <row r="40" spans="1:5" s="1" customFormat="1" ht="12" customHeight="1">
      <c r="A40" s="164" t="s">
        <v>148</v>
      </c>
      <c r="B40" s="170" t="s">
        <v>305</v>
      </c>
      <c r="C40" s="388"/>
      <c r="D40" s="388"/>
      <c r="E40" s="196"/>
    </row>
    <row r="41" spans="1:5" s="1" customFormat="1" ht="12" customHeight="1">
      <c r="A41" s="164" t="s">
        <v>149</v>
      </c>
      <c r="B41" s="170" t="s">
        <v>306</v>
      </c>
      <c r="C41" s="388"/>
      <c r="D41" s="388"/>
      <c r="E41" s="196"/>
    </row>
    <row r="42" spans="1:5" s="1" customFormat="1" ht="12" customHeight="1">
      <c r="A42" s="164" t="s">
        <v>150</v>
      </c>
      <c r="B42" s="172" t="s">
        <v>307</v>
      </c>
      <c r="C42" s="388"/>
      <c r="D42" s="388"/>
      <c r="E42" s="196"/>
    </row>
    <row r="43" spans="1:5" s="1" customFormat="1" ht="12" customHeight="1" thickBot="1">
      <c r="A43" s="165" t="s">
        <v>240</v>
      </c>
      <c r="B43" s="173" t="s">
        <v>1167</v>
      </c>
      <c r="C43" s="391"/>
      <c r="D43" s="391">
        <v>1000</v>
      </c>
      <c r="E43" s="392">
        <v>1000</v>
      </c>
    </row>
    <row r="44" spans="1:5" s="1" customFormat="1" ht="12" customHeight="1" thickBot="1">
      <c r="A44" s="22" t="s">
        <v>241</v>
      </c>
      <c r="B44" s="302" t="s">
        <v>308</v>
      </c>
      <c r="C44" s="380">
        <f>+C45+C46</f>
        <v>0</v>
      </c>
      <c r="D44" s="380">
        <f>+D45+D46</f>
        <v>148</v>
      </c>
      <c r="E44" s="188">
        <f>+E45+E46</f>
        <v>148</v>
      </c>
    </row>
    <row r="45" spans="1:5" s="1" customFormat="1" ht="12" customHeight="1">
      <c r="A45" s="17" t="s">
        <v>145</v>
      </c>
      <c r="B45" s="183" t="s">
        <v>309</v>
      </c>
      <c r="C45" s="386"/>
      <c r="D45" s="386">
        <v>148</v>
      </c>
      <c r="E45" s="194">
        <v>148</v>
      </c>
    </row>
    <row r="46" spans="1:5" s="1" customFormat="1" ht="12" customHeight="1" thickBot="1">
      <c r="A46" s="14" t="s">
        <v>146</v>
      </c>
      <c r="B46" s="178" t="s">
        <v>313</v>
      </c>
      <c r="C46" s="383"/>
      <c r="D46" s="383"/>
      <c r="E46" s="191"/>
    </row>
    <row r="47" spans="1:5" s="1" customFormat="1" ht="12" customHeight="1" thickBot="1">
      <c r="A47" s="22" t="s">
        <v>75</v>
      </c>
      <c r="B47" s="302" t="s">
        <v>312</v>
      </c>
      <c r="C47" s="380">
        <f>+C48+C49+C50</f>
        <v>150</v>
      </c>
      <c r="D47" s="380">
        <f>+D48+D49+D50</f>
        <v>150</v>
      </c>
      <c r="E47" s="188">
        <f>+E48+E49+E50</f>
        <v>275</v>
      </c>
    </row>
    <row r="48" spans="1:5" s="1" customFormat="1" ht="12" customHeight="1">
      <c r="A48" s="17" t="s">
        <v>244</v>
      </c>
      <c r="B48" s="183" t="s">
        <v>242</v>
      </c>
      <c r="C48" s="393"/>
      <c r="D48" s="393"/>
      <c r="E48" s="394"/>
    </row>
    <row r="49" spans="1:5" s="1" customFormat="1" ht="12" customHeight="1">
      <c r="A49" s="15" t="s">
        <v>245</v>
      </c>
      <c r="B49" s="170" t="s">
        <v>243</v>
      </c>
      <c r="C49" s="388">
        <v>150</v>
      </c>
      <c r="D49" s="388">
        <v>150</v>
      </c>
      <c r="E49" s="196">
        <v>275</v>
      </c>
    </row>
    <row r="50" spans="1:5" s="1" customFormat="1" ht="12" customHeight="1" thickBot="1">
      <c r="A50" s="14" t="s">
        <v>356</v>
      </c>
      <c r="B50" s="178" t="s">
        <v>310</v>
      </c>
      <c r="C50" s="395"/>
      <c r="D50" s="395"/>
      <c r="E50" s="396"/>
    </row>
    <row r="51" spans="1:5" s="1" customFormat="1" ht="17.25" customHeight="1" thickBot="1">
      <c r="A51" s="22" t="s">
        <v>246</v>
      </c>
      <c r="B51" s="303" t="s">
        <v>311</v>
      </c>
      <c r="C51" s="397"/>
      <c r="D51" s="397"/>
      <c r="E51" s="197"/>
    </row>
    <row r="52" spans="1:5" s="1" customFormat="1" ht="12" customHeight="1" thickBot="1">
      <c r="A52" s="22" t="s">
        <v>77</v>
      </c>
      <c r="B52" s="26" t="s">
        <v>247</v>
      </c>
      <c r="C52" s="398">
        <f>+C7+C12+C21+C22+C31+C44+C47+C51</f>
        <v>14904</v>
      </c>
      <c r="D52" s="398">
        <f>+D7+D12+D21+D22+D31+D44+D47+D51</f>
        <v>18834</v>
      </c>
      <c r="E52" s="198">
        <f>+E7+E12+E21+E22+E31+E44+E47+E51</f>
        <v>19750</v>
      </c>
    </row>
    <row r="53" spans="1:5" s="1" customFormat="1" ht="12" customHeight="1" thickBot="1">
      <c r="A53" s="174" t="s">
        <v>78</v>
      </c>
      <c r="B53" s="169" t="s">
        <v>314</v>
      </c>
      <c r="C53" s="399">
        <f>+C54+C60</f>
        <v>10051</v>
      </c>
      <c r="D53" s="399">
        <f>+D54+D60</f>
        <v>10645</v>
      </c>
      <c r="E53" s="199">
        <f>+E54+E60</f>
        <v>10645</v>
      </c>
    </row>
    <row r="54" spans="1:5" s="1" customFormat="1" ht="12" customHeight="1">
      <c r="A54" s="304" t="s">
        <v>189</v>
      </c>
      <c r="B54" s="301" t="s">
        <v>385</v>
      </c>
      <c r="C54" s="389">
        <v>10051</v>
      </c>
      <c r="D54" s="389">
        <f>+D55+D56+D57+D58+D59</f>
        <v>10645</v>
      </c>
      <c r="E54" s="200">
        <f>+E55+E56+E57+E58+E59</f>
        <v>10645</v>
      </c>
    </row>
    <row r="55" spans="1:5" s="1" customFormat="1" ht="12" customHeight="1">
      <c r="A55" s="175" t="s">
        <v>326</v>
      </c>
      <c r="B55" s="170" t="s">
        <v>315</v>
      </c>
      <c r="C55" s="388">
        <v>10051</v>
      </c>
      <c r="D55" s="388">
        <v>10645</v>
      </c>
      <c r="E55" s="196">
        <v>10645</v>
      </c>
    </row>
    <row r="56" spans="1:5" s="1" customFormat="1" ht="12" customHeight="1">
      <c r="A56" s="175" t="s">
        <v>327</v>
      </c>
      <c r="B56" s="170" t="s">
        <v>316</v>
      </c>
      <c r="C56" s="388"/>
      <c r="D56" s="388"/>
      <c r="E56" s="196"/>
    </row>
    <row r="57" spans="1:5" s="1" customFormat="1" ht="12" customHeight="1">
      <c r="A57" s="175" t="s">
        <v>328</v>
      </c>
      <c r="B57" s="170" t="s">
        <v>317</v>
      </c>
      <c r="C57" s="388"/>
      <c r="D57" s="388"/>
      <c r="E57" s="196"/>
    </row>
    <row r="58" spans="1:5" s="1" customFormat="1" ht="12" customHeight="1">
      <c r="A58" s="175" t="s">
        <v>329</v>
      </c>
      <c r="B58" s="170" t="s">
        <v>318</v>
      </c>
      <c r="C58" s="388"/>
      <c r="D58" s="388"/>
      <c r="E58" s="196"/>
    </row>
    <row r="59" spans="1:5" s="1" customFormat="1" ht="12" customHeight="1">
      <c r="A59" s="175" t="s">
        <v>330</v>
      </c>
      <c r="B59" s="170" t="s">
        <v>319</v>
      </c>
      <c r="C59" s="388"/>
      <c r="D59" s="388"/>
      <c r="E59" s="196"/>
    </row>
    <row r="60" spans="1:5" s="1" customFormat="1" ht="12" customHeight="1">
      <c r="A60" s="176" t="s">
        <v>190</v>
      </c>
      <c r="B60" s="171" t="s">
        <v>384</v>
      </c>
      <c r="C60" s="390">
        <f>+C61+C62+C63+C64+C65</f>
        <v>0</v>
      </c>
      <c r="D60" s="390">
        <f>+D61+D62+D63+D64+D65</f>
        <v>0</v>
      </c>
      <c r="E60" s="201">
        <f>+E61+E62+E63+E64+E65</f>
        <v>0</v>
      </c>
    </row>
    <row r="61" spans="1:5" s="1" customFormat="1" ht="12" customHeight="1">
      <c r="A61" s="175" t="s">
        <v>331</v>
      </c>
      <c r="B61" s="170" t="s">
        <v>320</v>
      </c>
      <c r="C61" s="388"/>
      <c r="D61" s="388"/>
      <c r="E61" s="196"/>
    </row>
    <row r="62" spans="1:5" s="1" customFormat="1" ht="12" customHeight="1">
      <c r="A62" s="175" t="s">
        <v>332</v>
      </c>
      <c r="B62" s="170" t="s">
        <v>321</v>
      </c>
      <c r="C62" s="388"/>
      <c r="D62" s="388"/>
      <c r="E62" s="196"/>
    </row>
    <row r="63" spans="1:5" s="1" customFormat="1" ht="12" customHeight="1">
      <c r="A63" s="175" t="s">
        <v>333</v>
      </c>
      <c r="B63" s="170" t="s">
        <v>322</v>
      </c>
      <c r="C63" s="388"/>
      <c r="D63" s="388"/>
      <c r="E63" s="196"/>
    </row>
    <row r="64" spans="1:5" s="1" customFormat="1" ht="12" customHeight="1">
      <c r="A64" s="175" t="s">
        <v>334</v>
      </c>
      <c r="B64" s="170" t="s">
        <v>323</v>
      </c>
      <c r="C64" s="388"/>
      <c r="D64" s="388"/>
      <c r="E64" s="196"/>
    </row>
    <row r="65" spans="1:5" s="1" customFormat="1" ht="12" customHeight="1" thickBot="1">
      <c r="A65" s="177" t="s">
        <v>335</v>
      </c>
      <c r="B65" s="178" t="s">
        <v>324</v>
      </c>
      <c r="C65" s="400"/>
      <c r="D65" s="400"/>
      <c r="E65" s="202"/>
    </row>
    <row r="66" spans="1:5" s="1" customFormat="1" ht="12" customHeight="1" thickBot="1">
      <c r="A66" s="179" t="s">
        <v>79</v>
      </c>
      <c r="B66" s="305" t="s">
        <v>382</v>
      </c>
      <c r="C66" s="399">
        <f>+C52+C53</f>
        <v>24955</v>
      </c>
      <c r="D66" s="399">
        <f>+D52+D53</f>
        <v>29479</v>
      </c>
      <c r="E66" s="199">
        <f>+E52+E53</f>
        <v>30395</v>
      </c>
    </row>
    <row r="67" spans="1:5" s="1" customFormat="1" ht="13.5" customHeight="1" thickBot="1">
      <c r="A67" s="180" t="s">
        <v>80</v>
      </c>
      <c r="B67" s="306" t="s">
        <v>325</v>
      </c>
      <c r="C67" s="401"/>
      <c r="D67" s="401"/>
      <c r="E67" s="209">
        <v>54</v>
      </c>
    </row>
    <row r="68" spans="1:5" s="1" customFormat="1" ht="12" customHeight="1" thickBot="1">
      <c r="A68" s="179" t="s">
        <v>81</v>
      </c>
      <c r="B68" s="305" t="s">
        <v>383</v>
      </c>
      <c r="C68" s="402">
        <f>+C66+C67</f>
        <v>24955</v>
      </c>
      <c r="D68" s="402">
        <f>+D66+D67</f>
        <v>29479</v>
      </c>
      <c r="E68" s="210">
        <f>+E66+E67</f>
        <v>30449</v>
      </c>
    </row>
    <row r="69" spans="1:5" s="1" customFormat="1" ht="83.25" customHeight="1">
      <c r="A69" s="5"/>
      <c r="B69" s="6"/>
      <c r="C69" s="203"/>
      <c r="D69" s="203"/>
      <c r="E69" s="203"/>
    </row>
    <row r="70" spans="1:5" ht="16.5" customHeight="1">
      <c r="A70" s="782" t="s">
        <v>97</v>
      </c>
      <c r="B70" s="782"/>
      <c r="C70" s="782"/>
      <c r="D70" s="782"/>
      <c r="E70" s="782"/>
    </row>
    <row r="71" spans="1:5" s="211" customFormat="1" ht="16.5" customHeight="1" thickBot="1">
      <c r="A71" s="323" t="s">
        <v>197</v>
      </c>
      <c r="B71" s="323"/>
      <c r="C71" s="82"/>
      <c r="D71" s="82"/>
      <c r="E71" s="82" t="s">
        <v>355</v>
      </c>
    </row>
    <row r="72" spans="1:5" s="211" customFormat="1" ht="16.5" customHeight="1">
      <c r="A72" s="783" t="s">
        <v>129</v>
      </c>
      <c r="B72" s="785" t="s">
        <v>432</v>
      </c>
      <c r="C72" s="787" t="s">
        <v>0</v>
      </c>
      <c r="D72" s="787"/>
      <c r="E72" s="788"/>
    </row>
    <row r="73" spans="1:5" ht="38.1" customHeight="1" thickBot="1">
      <c r="A73" s="784"/>
      <c r="B73" s="786"/>
      <c r="C73" s="325" t="s">
        <v>433</v>
      </c>
      <c r="D73" s="325" t="s">
        <v>440</v>
      </c>
      <c r="E73" s="326" t="s">
        <v>441</v>
      </c>
    </row>
    <row r="74" spans="1:5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248</v>
      </c>
      <c r="C75" s="379">
        <f>+C76+C77+C78+C79+C80</f>
        <v>16955</v>
      </c>
      <c r="D75" s="379">
        <f>+D76+D77+D78+D79+D80</f>
        <v>18703</v>
      </c>
      <c r="E75" s="187">
        <f>+E76+E77+E78+E79+E80</f>
        <v>16853</v>
      </c>
    </row>
    <row r="76" spans="1:5" ht="12" customHeight="1">
      <c r="A76" s="19" t="s">
        <v>151</v>
      </c>
      <c r="B76" s="11" t="s">
        <v>98</v>
      </c>
      <c r="C76" s="382">
        <v>4103</v>
      </c>
      <c r="D76" s="382">
        <v>4210</v>
      </c>
      <c r="E76" s="189">
        <v>3965</v>
      </c>
    </row>
    <row r="77" spans="1:5" ht="12" customHeight="1">
      <c r="A77" s="15" t="s">
        <v>152</v>
      </c>
      <c r="B77" s="8" t="s">
        <v>249</v>
      </c>
      <c r="C77" s="381">
        <v>1131</v>
      </c>
      <c r="D77" s="381">
        <v>1084</v>
      </c>
      <c r="E77" s="190">
        <v>1001</v>
      </c>
    </row>
    <row r="78" spans="1:5" ht="12" customHeight="1">
      <c r="A78" s="15" t="s">
        <v>153</v>
      </c>
      <c r="B78" s="8" t="s">
        <v>180</v>
      </c>
      <c r="C78" s="387">
        <v>4597</v>
      </c>
      <c r="D78" s="387">
        <v>5254</v>
      </c>
      <c r="E78" s="195">
        <v>4656</v>
      </c>
    </row>
    <row r="79" spans="1:5" ht="12" customHeight="1">
      <c r="A79" s="15" t="s">
        <v>154</v>
      </c>
      <c r="B79" s="12" t="s">
        <v>250</v>
      </c>
      <c r="C79" s="387"/>
      <c r="D79" s="387"/>
      <c r="E79" s="195"/>
    </row>
    <row r="80" spans="1:5" ht="12" customHeight="1">
      <c r="A80" s="15" t="s">
        <v>163</v>
      </c>
      <c r="B80" s="21" t="s">
        <v>251</v>
      </c>
      <c r="C80" s="387">
        <v>7124</v>
      </c>
      <c r="D80" s="387">
        <v>8155</v>
      </c>
      <c r="E80" s="195">
        <v>7231</v>
      </c>
    </row>
    <row r="81" spans="1:5" ht="12" customHeight="1">
      <c r="A81" s="15" t="s">
        <v>155</v>
      </c>
      <c r="B81" s="8" t="s">
        <v>269</v>
      </c>
      <c r="C81" s="387"/>
      <c r="D81" s="387"/>
      <c r="E81" s="195"/>
    </row>
    <row r="82" spans="1:5" ht="12" customHeight="1">
      <c r="A82" s="15" t="s">
        <v>156</v>
      </c>
      <c r="B82" s="85" t="s">
        <v>270</v>
      </c>
      <c r="C82" s="387">
        <v>3032</v>
      </c>
      <c r="D82" s="387">
        <v>3132</v>
      </c>
      <c r="E82" s="195">
        <v>2398</v>
      </c>
    </row>
    <row r="83" spans="1:5" ht="12" customHeight="1">
      <c r="A83" s="15" t="s">
        <v>164</v>
      </c>
      <c r="B83" s="85" t="s">
        <v>336</v>
      </c>
      <c r="C83" s="387">
        <v>3522</v>
      </c>
      <c r="D83" s="387">
        <v>4453</v>
      </c>
      <c r="E83" s="195">
        <v>4453</v>
      </c>
    </row>
    <row r="84" spans="1:5" ht="12" customHeight="1">
      <c r="A84" s="15" t="s">
        <v>165</v>
      </c>
      <c r="B84" s="86" t="s">
        <v>271</v>
      </c>
      <c r="C84" s="387">
        <v>570</v>
      </c>
      <c r="D84" s="387">
        <v>570</v>
      </c>
      <c r="E84" s="195">
        <v>380</v>
      </c>
    </row>
    <row r="85" spans="1:5" ht="12" customHeight="1">
      <c r="A85" s="14" t="s">
        <v>166</v>
      </c>
      <c r="B85" s="87" t="s">
        <v>272</v>
      </c>
      <c r="C85" s="387"/>
      <c r="D85" s="387"/>
      <c r="E85" s="195"/>
    </row>
    <row r="86" spans="1:5" ht="12" customHeight="1">
      <c r="A86" s="15" t="s">
        <v>167</v>
      </c>
      <c r="B86" s="87" t="s">
        <v>273</v>
      </c>
      <c r="C86" s="387"/>
      <c r="D86" s="387"/>
      <c r="E86" s="195"/>
    </row>
    <row r="87" spans="1:5" ht="12" customHeight="1" thickBot="1">
      <c r="A87" s="20" t="s">
        <v>169</v>
      </c>
      <c r="B87" s="88" t="s">
        <v>274</v>
      </c>
      <c r="C87" s="403"/>
      <c r="D87" s="403"/>
      <c r="E87" s="204"/>
    </row>
    <row r="88" spans="1:5" ht="12" customHeight="1" thickBot="1">
      <c r="A88" s="22" t="s">
        <v>69</v>
      </c>
      <c r="B88" s="29" t="s">
        <v>357</v>
      </c>
      <c r="C88" s="380">
        <f>+C89+C90+C91</f>
        <v>4000</v>
      </c>
      <c r="D88" s="380">
        <f>+D89+D90+D91</f>
        <v>5000</v>
      </c>
      <c r="E88" s="188">
        <f>+E89+E90+E91</f>
        <v>3889</v>
      </c>
    </row>
    <row r="89" spans="1:5" ht="12" customHeight="1">
      <c r="A89" s="17" t="s">
        <v>157</v>
      </c>
      <c r="B89" s="8" t="s">
        <v>337</v>
      </c>
      <c r="C89" s="386"/>
      <c r="D89" s="386"/>
      <c r="E89" s="194"/>
    </row>
    <row r="90" spans="1:5" ht="12" customHeight="1">
      <c r="A90" s="17" t="s">
        <v>158</v>
      </c>
      <c r="B90" s="13" t="s">
        <v>253</v>
      </c>
      <c r="C90" s="381"/>
      <c r="D90" s="381"/>
      <c r="E90" s="190"/>
    </row>
    <row r="91" spans="1:5" ht="12" customHeight="1">
      <c r="A91" s="17" t="s">
        <v>159</v>
      </c>
      <c r="B91" s="170" t="s">
        <v>358</v>
      </c>
      <c r="C91" s="381">
        <v>4000</v>
      </c>
      <c r="D91" s="381">
        <v>5000</v>
      </c>
      <c r="E91" s="190">
        <v>3889</v>
      </c>
    </row>
    <row r="92" spans="1:5" ht="22.5" customHeight="1">
      <c r="A92" s="17" t="s">
        <v>160</v>
      </c>
      <c r="B92" s="170" t="s">
        <v>1169</v>
      </c>
      <c r="C92" s="381"/>
      <c r="D92" s="381">
        <v>1000</v>
      </c>
      <c r="E92" s="190">
        <v>1000</v>
      </c>
    </row>
    <row r="93" spans="1:5" ht="12" customHeight="1">
      <c r="A93" s="17" t="s">
        <v>161</v>
      </c>
      <c r="B93" s="170" t="s">
        <v>359</v>
      </c>
      <c r="C93" s="381">
        <v>4000</v>
      </c>
      <c r="D93" s="381">
        <v>4000</v>
      </c>
      <c r="E93" s="190">
        <v>2889</v>
      </c>
    </row>
    <row r="94" spans="1:5" ht="12.75">
      <c r="A94" s="17" t="s">
        <v>168</v>
      </c>
      <c r="B94" s="170" t="s">
        <v>360</v>
      </c>
      <c r="C94" s="381"/>
      <c r="D94" s="381"/>
      <c r="E94" s="190"/>
    </row>
    <row r="95" spans="1:5" ht="12" customHeight="1">
      <c r="A95" s="17" t="s">
        <v>170</v>
      </c>
      <c r="B95" s="307" t="s">
        <v>340</v>
      </c>
      <c r="C95" s="381"/>
      <c r="D95" s="381"/>
      <c r="E95" s="190"/>
    </row>
    <row r="96" spans="1:5" ht="12" customHeight="1">
      <c r="A96" s="17" t="s">
        <v>254</v>
      </c>
      <c r="B96" s="307" t="s">
        <v>341</v>
      </c>
      <c r="C96" s="381"/>
      <c r="D96" s="381"/>
      <c r="E96" s="190"/>
    </row>
    <row r="97" spans="1:5" ht="21.75" customHeight="1">
      <c r="A97" s="17" t="s">
        <v>255</v>
      </c>
      <c r="B97" s="307" t="s">
        <v>339</v>
      </c>
      <c r="C97" s="381"/>
      <c r="D97" s="381"/>
      <c r="E97" s="190"/>
    </row>
    <row r="98" spans="1:5" ht="24" customHeight="1" thickBot="1">
      <c r="A98" s="14" t="s">
        <v>256</v>
      </c>
      <c r="B98" s="308" t="s">
        <v>453</v>
      </c>
      <c r="C98" s="387"/>
      <c r="D98" s="387"/>
      <c r="E98" s="195"/>
    </row>
    <row r="99" spans="1:5" ht="12" customHeight="1" thickBot="1">
      <c r="A99" s="22" t="s">
        <v>70</v>
      </c>
      <c r="B99" s="73" t="s">
        <v>361</v>
      </c>
      <c r="C99" s="380">
        <f>+C100+C101</f>
        <v>4000</v>
      </c>
      <c r="D99" s="380">
        <f>+D100+D101</f>
        <v>5776</v>
      </c>
      <c r="E99" s="188">
        <f>+E100+E101</f>
        <v>0</v>
      </c>
    </row>
    <row r="100" spans="1:5" ht="12" customHeight="1">
      <c r="A100" s="17" t="s">
        <v>131</v>
      </c>
      <c r="B100" s="10" t="s">
        <v>112</v>
      </c>
      <c r="C100" s="386"/>
      <c r="D100" s="386"/>
      <c r="E100" s="194"/>
    </row>
    <row r="101" spans="1:5" ht="12" customHeight="1" thickBot="1">
      <c r="A101" s="18" t="s">
        <v>132</v>
      </c>
      <c r="B101" s="13" t="s">
        <v>113</v>
      </c>
      <c r="C101" s="387">
        <v>4000</v>
      </c>
      <c r="D101" s="387">
        <v>5776</v>
      </c>
      <c r="E101" s="195"/>
    </row>
    <row r="102" spans="1:5" s="168" customFormat="1" ht="12" customHeight="1" thickBot="1">
      <c r="A102" s="174" t="s">
        <v>71</v>
      </c>
      <c r="B102" s="169" t="s">
        <v>342</v>
      </c>
      <c r="C102" s="404"/>
      <c r="D102" s="404"/>
      <c r="E102" s="405"/>
    </row>
    <row r="103" spans="1:5" ht="12" customHeight="1" thickBot="1">
      <c r="A103" s="166" t="s">
        <v>72</v>
      </c>
      <c r="B103" s="167" t="s">
        <v>201</v>
      </c>
      <c r="C103" s="379">
        <f>+C75+C88+C99+C102</f>
        <v>24955</v>
      </c>
      <c r="D103" s="379">
        <f>+D75+D88+D99+D102</f>
        <v>29479</v>
      </c>
      <c r="E103" s="187">
        <f>+E75+E88+E99+E102</f>
        <v>20742</v>
      </c>
    </row>
    <row r="104" spans="1:5" ht="12" customHeight="1" thickBot="1">
      <c r="A104" s="174" t="s">
        <v>73</v>
      </c>
      <c r="B104" s="169" t="s">
        <v>424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138</v>
      </c>
      <c r="B105" s="309" t="s">
        <v>1142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141</v>
      </c>
      <c r="B106" s="183" t="s">
        <v>343</v>
      </c>
      <c r="C106" s="381"/>
      <c r="D106" s="381"/>
      <c r="E106" s="190"/>
    </row>
    <row r="107" spans="1:5" ht="12" customHeight="1">
      <c r="A107" s="175" t="s">
        <v>142</v>
      </c>
      <c r="B107" s="170" t="s">
        <v>344</v>
      </c>
      <c r="C107" s="381"/>
      <c r="D107" s="381"/>
      <c r="E107" s="190"/>
    </row>
    <row r="108" spans="1:5" ht="12" customHeight="1">
      <c r="A108" s="175" t="s">
        <v>143</v>
      </c>
      <c r="B108" s="170" t="s">
        <v>345</v>
      </c>
      <c r="C108" s="381"/>
      <c r="D108" s="381"/>
      <c r="E108" s="190"/>
    </row>
    <row r="109" spans="1:5" ht="12" customHeight="1">
      <c r="A109" s="175" t="s">
        <v>144</v>
      </c>
      <c r="B109" s="170" t="s">
        <v>346</v>
      </c>
      <c r="C109" s="381"/>
      <c r="D109" s="381"/>
      <c r="E109" s="190"/>
    </row>
    <row r="110" spans="1:5" ht="12" customHeight="1">
      <c r="A110" s="175" t="s">
        <v>239</v>
      </c>
      <c r="B110" s="170" t="s">
        <v>347</v>
      </c>
      <c r="C110" s="381"/>
      <c r="D110" s="381"/>
      <c r="E110" s="190"/>
    </row>
    <row r="111" spans="1:5" ht="12" customHeight="1">
      <c r="A111" s="175" t="s">
        <v>257</v>
      </c>
      <c r="B111" s="170" t="s">
        <v>348</v>
      </c>
      <c r="C111" s="381"/>
      <c r="D111" s="381"/>
      <c r="E111" s="190"/>
    </row>
    <row r="112" spans="1:5" ht="12" customHeight="1" thickBot="1">
      <c r="A112" s="184" t="s">
        <v>258</v>
      </c>
      <c r="B112" s="185" t="s">
        <v>349</v>
      </c>
      <c r="C112" s="381"/>
      <c r="D112" s="381"/>
      <c r="E112" s="190"/>
    </row>
    <row r="113" spans="1:5" ht="12" customHeight="1" thickBot="1">
      <c r="A113" s="181" t="s">
        <v>139</v>
      </c>
      <c r="B113" s="309" t="s">
        <v>1143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147</v>
      </c>
      <c r="B114" s="183" t="s">
        <v>343</v>
      </c>
      <c r="C114" s="381"/>
      <c r="D114" s="381"/>
      <c r="E114" s="190"/>
    </row>
    <row r="115" spans="1:5" ht="12" customHeight="1">
      <c r="A115" s="175" t="s">
        <v>148</v>
      </c>
      <c r="B115" s="170" t="s">
        <v>350</v>
      </c>
      <c r="C115" s="381"/>
      <c r="D115" s="381"/>
      <c r="E115" s="190"/>
    </row>
    <row r="116" spans="1:5" ht="12" customHeight="1">
      <c r="A116" s="175" t="s">
        <v>149</v>
      </c>
      <c r="B116" s="170" t="s">
        <v>345</v>
      </c>
      <c r="C116" s="381"/>
      <c r="D116" s="381"/>
      <c r="E116" s="190"/>
    </row>
    <row r="117" spans="1:5" ht="12" customHeight="1">
      <c r="A117" s="175" t="s">
        <v>150</v>
      </c>
      <c r="B117" s="170" t="s">
        <v>346</v>
      </c>
      <c r="C117" s="381"/>
      <c r="D117" s="381"/>
      <c r="E117" s="190"/>
    </row>
    <row r="118" spans="1:5" ht="12" customHeight="1">
      <c r="A118" s="175" t="s">
        <v>240</v>
      </c>
      <c r="B118" s="170" t="s">
        <v>347</v>
      </c>
      <c r="C118" s="381"/>
      <c r="D118" s="381"/>
      <c r="E118" s="190"/>
    </row>
    <row r="119" spans="1:5" ht="12" customHeight="1">
      <c r="A119" s="175" t="s">
        <v>259</v>
      </c>
      <c r="B119" s="170" t="s">
        <v>351</v>
      </c>
      <c r="C119" s="381"/>
      <c r="D119" s="381"/>
      <c r="E119" s="190"/>
    </row>
    <row r="120" spans="1:5" ht="12" customHeight="1">
      <c r="A120" s="175" t="s">
        <v>260</v>
      </c>
      <c r="B120" s="170" t="s">
        <v>349</v>
      </c>
      <c r="C120" s="381"/>
      <c r="D120" s="381"/>
      <c r="E120" s="190"/>
    </row>
    <row r="121" spans="1:5" ht="12" customHeight="1" thickBot="1">
      <c r="A121" s="184" t="s">
        <v>261</v>
      </c>
      <c r="B121" s="185" t="s">
        <v>425</v>
      </c>
      <c r="C121" s="381"/>
      <c r="D121" s="381"/>
      <c r="E121" s="190"/>
    </row>
    <row r="122" spans="1:5" ht="12" customHeight="1" thickBot="1">
      <c r="A122" s="174" t="s">
        <v>74</v>
      </c>
      <c r="B122" s="305" t="s">
        <v>352</v>
      </c>
      <c r="C122" s="406">
        <f>+C103+C104</f>
        <v>24955</v>
      </c>
      <c r="D122" s="406">
        <f>+D103+D104</f>
        <v>29479</v>
      </c>
      <c r="E122" s="205">
        <f>+E103+E104</f>
        <v>20742</v>
      </c>
    </row>
    <row r="123" spans="1:9" ht="15" customHeight="1" thickBot="1">
      <c r="A123" s="174" t="s">
        <v>75</v>
      </c>
      <c r="B123" s="305" t="s">
        <v>353</v>
      </c>
      <c r="C123" s="407"/>
      <c r="D123" s="407"/>
      <c r="E123" s="206">
        <v>260</v>
      </c>
      <c r="F123" s="36"/>
      <c r="G123" s="74"/>
      <c r="H123" s="74"/>
      <c r="I123" s="74"/>
    </row>
    <row r="124" spans="1:5" s="1" customFormat="1" ht="12.95" customHeight="1" thickBot="1">
      <c r="A124" s="186" t="s">
        <v>76</v>
      </c>
      <c r="B124" s="306" t="s">
        <v>354</v>
      </c>
      <c r="C124" s="399">
        <f>+C122+C123</f>
        <v>24955</v>
      </c>
      <c r="D124" s="399">
        <f>+D122+D123</f>
        <v>29479</v>
      </c>
      <c r="E124" s="199">
        <f>+E122+E123</f>
        <v>21002</v>
      </c>
    </row>
    <row r="125" spans="1:5" ht="7.5" customHeight="1">
      <c r="A125" s="310"/>
      <c r="B125" s="310"/>
      <c r="C125" s="311"/>
      <c r="D125" s="311"/>
      <c r="E125" s="311"/>
    </row>
    <row r="126" spans="1:5" ht="12.75">
      <c r="A126" s="324" t="s">
        <v>204</v>
      </c>
      <c r="B126" s="324"/>
      <c r="C126" s="324"/>
      <c r="D126" s="324"/>
      <c r="E126" s="324"/>
    </row>
    <row r="127" spans="1:5" ht="15" customHeight="1" thickBot="1">
      <c r="A127" s="322" t="s">
        <v>198</v>
      </c>
      <c r="B127" s="322"/>
      <c r="C127" s="208"/>
      <c r="D127" s="208"/>
      <c r="E127" s="208" t="s">
        <v>355</v>
      </c>
    </row>
    <row r="128" spans="1:5" ht="24.75" customHeight="1" thickBot="1">
      <c r="A128" s="22">
        <v>1</v>
      </c>
      <c r="B128" s="29" t="s">
        <v>268</v>
      </c>
      <c r="C128" s="207">
        <f>+C52-C103</f>
        <v>-10051</v>
      </c>
      <c r="D128" s="207">
        <f>+D52-D103</f>
        <v>-10645</v>
      </c>
      <c r="E128" s="188">
        <f>+E52-E103</f>
        <v>-992</v>
      </c>
    </row>
    <row r="129" spans="1:5" ht="7.5" customHeight="1">
      <c r="A129" s="310"/>
      <c r="B129" s="310"/>
      <c r="C129" s="311"/>
      <c r="D129" s="311"/>
      <c r="E129" s="311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Pula Község Önkormányzata 
2013. ÉVI ZÁRSZÁMADÁSÁNAK PÉNZÜGYI MÉRLEGE&amp;10
&amp;R&amp;"Times New Roman CE,Félkövér dőlt"&amp;11 1.1. melléklet a ....../2014. (......) önkormányzati rendelethez</oddHeader>
  </headerFooter>
  <rowBreaks count="1" manualBreakCount="1">
    <brk id="6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1234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1216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2918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>
        <v>1533</v>
      </c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>
        <v>414</v>
      </c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971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2918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2918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>
        <v>1</v>
      </c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F1" sqref="F1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1235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1217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441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441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>
        <v>441</v>
      </c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441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441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621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>
        <v>547</v>
      </c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>
        <v>74</v>
      </c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/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621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621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>
        <v>1</v>
      </c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1236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1218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294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294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>
        <v>294</v>
      </c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294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294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170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>
        <v>75</v>
      </c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>
        <v>10</v>
      </c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85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170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170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1237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1219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440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>
        <v>308</v>
      </c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>
        <v>81</v>
      </c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51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440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440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1238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1220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155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155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>
        <v>155</v>
      </c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48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>
        <v>48</v>
      </c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203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203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928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>
        <v>26</v>
      </c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902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928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928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9"/>
  <sheetViews>
    <sheetView zoomScaleSheetLayoutView="160" workbookViewId="0" topLeftCell="A1">
      <selection activeCell="C2" sqref="C2:E2"/>
    </sheetView>
  </sheetViews>
  <sheetFormatPr defaultColWidth="9.00390625" defaultRowHeight="12.75"/>
  <cols>
    <col min="1" max="1" width="9.625" style="318" customWidth="1"/>
    <col min="2" max="2" width="9.625" style="319" customWidth="1"/>
    <col min="3" max="3" width="59.375" style="319" customWidth="1"/>
    <col min="4" max="6" width="15.875" style="320" customWidth="1"/>
    <col min="7" max="16384" width="9.375" style="4" customWidth="1"/>
  </cols>
  <sheetData>
    <row r="1" spans="1:6" s="2" customFormat="1" ht="16.5" customHeight="1" thickBot="1">
      <c r="A1" s="112"/>
      <c r="B1" s="113"/>
      <c r="C1" s="114"/>
      <c r="D1" s="151"/>
      <c r="E1" s="151"/>
      <c r="F1" s="151" t="s">
        <v>1239</v>
      </c>
    </row>
    <row r="2" spans="1:6" s="65" customFormat="1" ht="15.75">
      <c r="A2" s="819" t="s">
        <v>295</v>
      </c>
      <c r="B2" s="820"/>
      <c r="C2" s="821" t="s">
        <v>1173</v>
      </c>
      <c r="D2" s="822"/>
      <c r="E2" s="823"/>
      <c r="F2" s="271" t="s">
        <v>102</v>
      </c>
    </row>
    <row r="3" spans="1:6" s="65" customFormat="1" ht="16.5" thickBot="1">
      <c r="A3" s="115" t="s">
        <v>277</v>
      </c>
      <c r="B3" s="116"/>
      <c r="C3" s="824" t="s">
        <v>1221</v>
      </c>
      <c r="D3" s="825"/>
      <c r="E3" s="826"/>
      <c r="F3" s="272" t="s">
        <v>103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56" customFormat="1" ht="12" customHeight="1" thickBot="1">
      <c r="A8" s="108" t="s">
        <v>68</v>
      </c>
      <c r="B8" s="121"/>
      <c r="C8" s="413" t="s">
        <v>280</v>
      </c>
      <c r="D8" s="216">
        <f>+D9+D14</f>
        <v>0</v>
      </c>
      <c r="E8" s="216">
        <f>+E9+E14</f>
        <v>0</v>
      </c>
      <c r="F8" s="221">
        <f>+F9+F14</f>
        <v>0</v>
      </c>
    </row>
    <row r="9" spans="1:6" s="67" customFormat="1" ht="12" customHeight="1" thickBot="1">
      <c r="A9" s="108" t="s">
        <v>69</v>
      </c>
      <c r="B9" s="121"/>
      <c r="C9" s="414" t="s">
        <v>17</v>
      </c>
      <c r="D9" s="216">
        <f>SUM(D10:D13)</f>
        <v>0</v>
      </c>
      <c r="E9" s="216">
        <f>SUM(E10:E13)</f>
        <v>0</v>
      </c>
      <c r="F9" s="221">
        <f>SUM(F10:F13)</f>
        <v>0</v>
      </c>
    </row>
    <row r="10" spans="1:6" s="68" customFormat="1" ht="12" customHeight="1">
      <c r="A10" s="123"/>
      <c r="B10" s="124" t="s">
        <v>157</v>
      </c>
      <c r="C10" s="415" t="s">
        <v>108</v>
      </c>
      <c r="D10" s="213"/>
      <c r="E10" s="213"/>
      <c r="F10" s="219"/>
    </row>
    <row r="11" spans="1:6" s="68" customFormat="1" ht="12" customHeight="1">
      <c r="A11" s="123"/>
      <c r="B11" s="124" t="s">
        <v>158</v>
      </c>
      <c r="C11" s="416" t="s">
        <v>130</v>
      </c>
      <c r="D11" s="213"/>
      <c r="E11" s="213"/>
      <c r="F11" s="219"/>
    </row>
    <row r="12" spans="1:6" s="68" customFormat="1" ht="12" customHeight="1">
      <c r="A12" s="123"/>
      <c r="B12" s="124" t="s">
        <v>159</v>
      </c>
      <c r="C12" s="416" t="s">
        <v>209</v>
      </c>
      <c r="D12" s="213"/>
      <c r="E12" s="213"/>
      <c r="F12" s="219"/>
    </row>
    <row r="13" spans="1:6" s="68" customFormat="1" ht="12" customHeight="1" thickBot="1">
      <c r="A13" s="123"/>
      <c r="B13" s="124" t="s">
        <v>160</v>
      </c>
      <c r="C13" s="417" t="s">
        <v>210</v>
      </c>
      <c r="D13" s="213"/>
      <c r="E13" s="213"/>
      <c r="F13" s="219"/>
    </row>
    <row r="14" spans="1:6" s="67" customFormat="1" ht="12" customHeight="1" thickBot="1">
      <c r="A14" s="108" t="s">
        <v>70</v>
      </c>
      <c r="B14" s="121"/>
      <c r="C14" s="414" t="s">
        <v>211</v>
      </c>
      <c r="D14" s="216">
        <f>SUM(D15:D22)</f>
        <v>0</v>
      </c>
      <c r="E14" s="216">
        <f>SUM(E15:E22)</f>
        <v>0</v>
      </c>
      <c r="F14" s="221">
        <f>SUM(F15:F22)</f>
        <v>0</v>
      </c>
    </row>
    <row r="15" spans="1:6" s="67" customFormat="1" ht="12" customHeight="1">
      <c r="A15" s="125"/>
      <c r="B15" s="124" t="s">
        <v>131</v>
      </c>
      <c r="C15" s="415" t="s">
        <v>216</v>
      </c>
      <c r="D15" s="437"/>
      <c r="E15" s="437"/>
      <c r="F15" s="273"/>
    </row>
    <row r="16" spans="1:6" s="67" customFormat="1" ht="12" customHeight="1">
      <c r="A16" s="123"/>
      <c r="B16" s="124" t="s">
        <v>132</v>
      </c>
      <c r="C16" s="416" t="s">
        <v>217</v>
      </c>
      <c r="D16" s="213"/>
      <c r="E16" s="213"/>
      <c r="F16" s="219"/>
    </row>
    <row r="17" spans="1:6" s="67" customFormat="1" ht="12" customHeight="1">
      <c r="A17" s="123"/>
      <c r="B17" s="124" t="s">
        <v>133</v>
      </c>
      <c r="C17" s="416" t="s">
        <v>218</v>
      </c>
      <c r="D17" s="213"/>
      <c r="E17" s="213"/>
      <c r="F17" s="219"/>
    </row>
    <row r="18" spans="1:6" s="67" customFormat="1" ht="12" customHeight="1">
      <c r="A18" s="123"/>
      <c r="B18" s="124" t="s">
        <v>134</v>
      </c>
      <c r="C18" s="416" t="s">
        <v>219</v>
      </c>
      <c r="D18" s="213"/>
      <c r="E18" s="213"/>
      <c r="F18" s="219"/>
    </row>
    <row r="19" spans="1:6" s="67" customFormat="1" ht="12" customHeight="1">
      <c r="A19" s="123"/>
      <c r="B19" s="124" t="s">
        <v>212</v>
      </c>
      <c r="C19" s="416" t="s">
        <v>220</v>
      </c>
      <c r="D19" s="213"/>
      <c r="E19" s="213"/>
      <c r="F19" s="219"/>
    </row>
    <row r="20" spans="1:6" s="67" customFormat="1" ht="12" customHeight="1">
      <c r="A20" s="126"/>
      <c r="B20" s="124" t="s">
        <v>213</v>
      </c>
      <c r="C20" s="416" t="s">
        <v>301</v>
      </c>
      <c r="D20" s="438"/>
      <c r="E20" s="438"/>
      <c r="F20" s="274"/>
    </row>
    <row r="21" spans="1:6" s="68" customFormat="1" ht="12" customHeight="1">
      <c r="A21" s="123"/>
      <c r="B21" s="124" t="s">
        <v>214</v>
      </c>
      <c r="C21" s="416" t="s">
        <v>222</v>
      </c>
      <c r="D21" s="213"/>
      <c r="E21" s="213"/>
      <c r="F21" s="219"/>
    </row>
    <row r="22" spans="1:6" s="68" customFormat="1" ht="12" customHeight="1" thickBot="1">
      <c r="A22" s="127"/>
      <c r="B22" s="128" t="s">
        <v>215</v>
      </c>
      <c r="C22" s="417" t="s">
        <v>223</v>
      </c>
      <c r="D22" s="215"/>
      <c r="E22" s="215"/>
      <c r="F22" s="220"/>
    </row>
    <row r="23" spans="1:6" s="68" customFormat="1" ht="12" customHeight="1" thickBot="1">
      <c r="A23" s="108" t="s">
        <v>71</v>
      </c>
      <c r="B23" s="129"/>
      <c r="C23" s="414" t="s">
        <v>302</v>
      </c>
      <c r="D23" s="252"/>
      <c r="E23" s="252"/>
      <c r="F23" s="251"/>
    </row>
    <row r="24" spans="1:6" s="67" customFormat="1" ht="12" customHeight="1" thickBot="1">
      <c r="A24" s="108" t="s">
        <v>72</v>
      </c>
      <c r="B24" s="121"/>
      <c r="C24" s="414" t="s">
        <v>18</v>
      </c>
      <c r="D24" s="216">
        <f>SUM(D25:D32)</f>
        <v>0</v>
      </c>
      <c r="E24" s="216">
        <f>SUM(E25:E32)</f>
        <v>0</v>
      </c>
      <c r="F24" s="221">
        <f>SUM(F25:F32)</f>
        <v>0</v>
      </c>
    </row>
    <row r="25" spans="1:6" s="68" customFormat="1" ht="12" customHeight="1">
      <c r="A25" s="123"/>
      <c r="B25" s="124" t="s">
        <v>135</v>
      </c>
      <c r="C25" s="415" t="s">
        <v>19</v>
      </c>
      <c r="D25" s="60"/>
      <c r="E25" s="60"/>
      <c r="F25" s="61"/>
    </row>
    <row r="26" spans="1:6" s="68" customFormat="1" ht="12" customHeight="1">
      <c r="A26" s="123"/>
      <c r="B26" s="124" t="s">
        <v>136</v>
      </c>
      <c r="C26" s="416" t="s">
        <v>234</v>
      </c>
      <c r="D26" s="60"/>
      <c r="E26" s="60"/>
      <c r="F26" s="61"/>
    </row>
    <row r="27" spans="1:6" s="68" customFormat="1" ht="12" customHeight="1">
      <c r="A27" s="123"/>
      <c r="B27" s="124" t="s">
        <v>137</v>
      </c>
      <c r="C27" s="416" t="s">
        <v>140</v>
      </c>
      <c r="D27" s="60"/>
      <c r="E27" s="60"/>
      <c r="F27" s="61"/>
    </row>
    <row r="28" spans="1:6" s="68" customFormat="1" ht="12" customHeight="1">
      <c r="A28" s="123"/>
      <c r="B28" s="124" t="s">
        <v>227</v>
      </c>
      <c r="C28" s="416" t="s">
        <v>235</v>
      </c>
      <c r="D28" s="60"/>
      <c r="E28" s="60"/>
      <c r="F28" s="61"/>
    </row>
    <row r="29" spans="1:6" s="68" customFormat="1" ht="12" customHeight="1">
      <c r="A29" s="123"/>
      <c r="B29" s="124" t="s">
        <v>228</v>
      </c>
      <c r="C29" s="416" t="s">
        <v>236</v>
      </c>
      <c r="D29" s="60"/>
      <c r="E29" s="60"/>
      <c r="F29" s="61"/>
    </row>
    <row r="30" spans="1:6" s="68" customFormat="1" ht="12" customHeight="1">
      <c r="A30" s="123"/>
      <c r="B30" s="124" t="s">
        <v>229</v>
      </c>
      <c r="C30" s="416" t="s">
        <v>237</v>
      </c>
      <c r="D30" s="60"/>
      <c r="E30" s="60"/>
      <c r="F30" s="61"/>
    </row>
    <row r="31" spans="1:6" s="68" customFormat="1" ht="12" customHeight="1">
      <c r="A31" s="123"/>
      <c r="B31" s="124" t="s">
        <v>230</v>
      </c>
      <c r="C31" s="416" t="s">
        <v>303</v>
      </c>
      <c r="D31" s="60"/>
      <c r="E31" s="60"/>
      <c r="F31" s="61"/>
    </row>
    <row r="32" spans="1:6" s="68" customFormat="1" ht="12" customHeight="1" thickBot="1">
      <c r="A32" s="127"/>
      <c r="B32" s="128" t="s">
        <v>231</v>
      </c>
      <c r="C32" s="418" t="s">
        <v>281</v>
      </c>
      <c r="D32" s="439"/>
      <c r="E32" s="439"/>
      <c r="F32" s="275"/>
    </row>
    <row r="33" spans="1:6" s="68" customFormat="1" ht="12" customHeight="1" thickBot="1">
      <c r="A33" s="111" t="s">
        <v>73</v>
      </c>
      <c r="B33" s="73"/>
      <c r="C33" s="413" t="s">
        <v>426</v>
      </c>
      <c r="D33" s="216">
        <f>+D34+D40</f>
        <v>0</v>
      </c>
      <c r="E33" s="216">
        <f>+E34+E40</f>
        <v>0</v>
      </c>
      <c r="F33" s="221">
        <f>+F34+F40</f>
        <v>0</v>
      </c>
    </row>
    <row r="34" spans="1:6" s="68" customFormat="1" ht="12" customHeight="1">
      <c r="A34" s="125"/>
      <c r="B34" s="93" t="s">
        <v>138</v>
      </c>
      <c r="C34" s="419" t="s">
        <v>419</v>
      </c>
      <c r="D34" s="440">
        <f>SUM(D35:D39)</f>
        <v>0</v>
      </c>
      <c r="E34" s="440">
        <f>SUM(E35:E39)</f>
        <v>0</v>
      </c>
      <c r="F34" s="284">
        <f>SUM(F35:F39)</f>
        <v>0</v>
      </c>
    </row>
    <row r="35" spans="1:6" s="68" customFormat="1" ht="12" customHeight="1">
      <c r="A35" s="123"/>
      <c r="B35" s="91" t="s">
        <v>141</v>
      </c>
      <c r="C35" s="416" t="s">
        <v>304</v>
      </c>
      <c r="D35" s="213"/>
      <c r="E35" s="213"/>
      <c r="F35" s="219"/>
    </row>
    <row r="36" spans="1:6" s="68" customFormat="1" ht="12" customHeight="1">
      <c r="A36" s="123"/>
      <c r="B36" s="91" t="s">
        <v>142</v>
      </c>
      <c r="C36" s="416" t="s">
        <v>305</v>
      </c>
      <c r="D36" s="213"/>
      <c r="E36" s="213"/>
      <c r="F36" s="219"/>
    </row>
    <row r="37" spans="1:6" s="68" customFormat="1" ht="12" customHeight="1">
      <c r="A37" s="123"/>
      <c r="B37" s="91" t="s">
        <v>143</v>
      </c>
      <c r="C37" s="416" t="s">
        <v>306</v>
      </c>
      <c r="D37" s="213"/>
      <c r="E37" s="213"/>
      <c r="F37" s="219"/>
    </row>
    <row r="38" spans="1:6" s="68" customFormat="1" ht="12" customHeight="1">
      <c r="A38" s="123"/>
      <c r="B38" s="91" t="s">
        <v>144</v>
      </c>
      <c r="C38" s="416" t="s">
        <v>307</v>
      </c>
      <c r="D38" s="213"/>
      <c r="E38" s="213"/>
      <c r="F38" s="219"/>
    </row>
    <row r="39" spans="1:6" s="68" customFormat="1" ht="12" customHeight="1">
      <c r="A39" s="123"/>
      <c r="B39" s="91" t="s">
        <v>239</v>
      </c>
      <c r="C39" s="416" t="s">
        <v>420</v>
      </c>
      <c r="D39" s="213"/>
      <c r="E39" s="213"/>
      <c r="F39" s="219"/>
    </row>
    <row r="40" spans="1:6" s="68" customFormat="1" ht="12" customHeight="1">
      <c r="A40" s="123"/>
      <c r="B40" s="91" t="s">
        <v>139</v>
      </c>
      <c r="C40" s="420" t="s">
        <v>421</v>
      </c>
      <c r="D40" s="247">
        <f>SUM(D41:D45)</f>
        <v>0</v>
      </c>
      <c r="E40" s="247">
        <f>SUM(E41:E45)</f>
        <v>0</v>
      </c>
      <c r="F40" s="283">
        <f>SUM(F41:F45)</f>
        <v>0</v>
      </c>
    </row>
    <row r="41" spans="1:6" s="68" customFormat="1" ht="12" customHeight="1">
      <c r="A41" s="123"/>
      <c r="B41" s="91" t="s">
        <v>147</v>
      </c>
      <c r="C41" s="416" t="s">
        <v>304</v>
      </c>
      <c r="D41" s="213"/>
      <c r="E41" s="213"/>
      <c r="F41" s="219"/>
    </row>
    <row r="42" spans="1:6" s="68" customFormat="1" ht="12" customHeight="1">
      <c r="A42" s="123"/>
      <c r="B42" s="91" t="s">
        <v>148</v>
      </c>
      <c r="C42" s="416" t="s">
        <v>305</v>
      </c>
      <c r="D42" s="213"/>
      <c r="E42" s="213"/>
      <c r="F42" s="219"/>
    </row>
    <row r="43" spans="1:6" s="68" customFormat="1" ht="12" customHeight="1">
      <c r="A43" s="123"/>
      <c r="B43" s="91" t="s">
        <v>149</v>
      </c>
      <c r="C43" s="416" t="s">
        <v>306</v>
      </c>
      <c r="D43" s="213"/>
      <c r="E43" s="213"/>
      <c r="F43" s="219"/>
    </row>
    <row r="44" spans="1:6" s="68" customFormat="1" ht="12" customHeight="1">
      <c r="A44" s="123"/>
      <c r="B44" s="91" t="s">
        <v>150</v>
      </c>
      <c r="C44" s="416" t="s">
        <v>307</v>
      </c>
      <c r="D44" s="213"/>
      <c r="E44" s="213"/>
      <c r="F44" s="219"/>
    </row>
    <row r="45" spans="1:6" s="68" customFormat="1" ht="12" customHeight="1" thickBot="1">
      <c r="A45" s="130"/>
      <c r="B45" s="94" t="s">
        <v>240</v>
      </c>
      <c r="C45" s="417" t="s">
        <v>422</v>
      </c>
      <c r="D45" s="441"/>
      <c r="E45" s="441"/>
      <c r="F45" s="276"/>
    </row>
    <row r="46" spans="1:6" s="67" customFormat="1" ht="12" customHeight="1" thickBot="1">
      <c r="A46" s="111" t="s">
        <v>74</v>
      </c>
      <c r="B46" s="121"/>
      <c r="C46" s="414" t="s">
        <v>308</v>
      </c>
      <c r="D46" s="216">
        <f>+D47+D48</f>
        <v>0</v>
      </c>
      <c r="E46" s="216">
        <f>+E47+E48</f>
        <v>0</v>
      </c>
      <c r="F46" s="221">
        <f>+F47+F48</f>
        <v>0</v>
      </c>
    </row>
    <row r="47" spans="1:6" s="68" customFormat="1" ht="12" customHeight="1">
      <c r="A47" s="123"/>
      <c r="B47" s="91" t="s">
        <v>145</v>
      </c>
      <c r="C47" s="415" t="s">
        <v>181</v>
      </c>
      <c r="D47" s="213"/>
      <c r="E47" s="213"/>
      <c r="F47" s="219"/>
    </row>
    <row r="48" spans="1:6" s="68" customFormat="1" ht="12" customHeight="1" thickBot="1">
      <c r="A48" s="123"/>
      <c r="B48" s="91" t="s">
        <v>146</v>
      </c>
      <c r="C48" s="417" t="s">
        <v>21</v>
      </c>
      <c r="D48" s="213"/>
      <c r="E48" s="213"/>
      <c r="F48" s="219"/>
    </row>
    <row r="49" spans="1:6" s="68" customFormat="1" ht="12" customHeight="1" thickBot="1">
      <c r="A49" s="108" t="s">
        <v>75</v>
      </c>
      <c r="B49" s="121"/>
      <c r="C49" s="414" t="s">
        <v>20</v>
      </c>
      <c r="D49" s="216">
        <f>+D50+D51+D52</f>
        <v>0</v>
      </c>
      <c r="E49" s="216">
        <f>+E50+E51+E52</f>
        <v>0</v>
      </c>
      <c r="F49" s="221">
        <f>+F50+F51+F52</f>
        <v>0</v>
      </c>
    </row>
    <row r="50" spans="1:6" s="68" customFormat="1" ht="12" customHeight="1">
      <c r="A50" s="131"/>
      <c r="B50" s="91" t="s">
        <v>244</v>
      </c>
      <c r="C50" s="415" t="s">
        <v>242</v>
      </c>
      <c r="D50" s="212"/>
      <c r="E50" s="212"/>
      <c r="F50" s="218"/>
    </row>
    <row r="51" spans="1:6" s="68" customFormat="1" ht="12" customHeight="1">
      <c r="A51" s="131"/>
      <c r="B51" s="91" t="s">
        <v>245</v>
      </c>
      <c r="C51" s="416" t="s">
        <v>243</v>
      </c>
      <c r="D51" s="212"/>
      <c r="E51" s="212"/>
      <c r="F51" s="218"/>
    </row>
    <row r="52" spans="1:6" s="68" customFormat="1" ht="12" customHeight="1" thickBot="1">
      <c r="A52" s="123"/>
      <c r="B52" s="91" t="s">
        <v>356</v>
      </c>
      <c r="C52" s="418" t="s">
        <v>310</v>
      </c>
      <c r="D52" s="213"/>
      <c r="E52" s="213"/>
      <c r="F52" s="219"/>
    </row>
    <row r="53" spans="1:6" s="68" customFormat="1" ht="12" customHeight="1" thickBot="1">
      <c r="A53" s="111" t="s">
        <v>76</v>
      </c>
      <c r="B53" s="132"/>
      <c r="C53" s="413" t="s">
        <v>311</v>
      </c>
      <c r="D53" s="252"/>
      <c r="E53" s="252"/>
      <c r="F53" s="251"/>
    </row>
    <row r="54" spans="1:6" s="67" customFormat="1" ht="12" customHeight="1" thickBot="1">
      <c r="A54" s="133" t="s">
        <v>77</v>
      </c>
      <c r="B54" s="134"/>
      <c r="C54" s="413" t="s">
        <v>427</v>
      </c>
      <c r="D54" s="442">
        <f>+D9+D14+D23+D24+D33+D46+D49+D53</f>
        <v>0</v>
      </c>
      <c r="E54" s="442">
        <f>+E9+E14+E23+E24+E33+E46+E49+E53</f>
        <v>0</v>
      </c>
      <c r="F54" s="443">
        <f>+F9+F14+F23+F24+F33+F46+F49+F53</f>
        <v>0</v>
      </c>
    </row>
    <row r="55" spans="1:6" s="67" customFormat="1" ht="12" customHeight="1" thickBot="1">
      <c r="A55" s="108" t="s">
        <v>78</v>
      </c>
      <c r="B55" s="95"/>
      <c r="C55" s="413" t="s">
        <v>314</v>
      </c>
      <c r="D55" s="216">
        <f>+D56+D57</f>
        <v>0</v>
      </c>
      <c r="E55" s="216">
        <f>+E56+E57</f>
        <v>0</v>
      </c>
      <c r="F55" s="221">
        <f>+F56+F57</f>
        <v>0</v>
      </c>
    </row>
    <row r="56" spans="1:6" s="67" customFormat="1" ht="12" customHeight="1">
      <c r="A56" s="125"/>
      <c r="B56" s="93" t="s">
        <v>189</v>
      </c>
      <c r="C56" s="421" t="s">
        <v>22</v>
      </c>
      <c r="D56" s="444"/>
      <c r="E56" s="444"/>
      <c r="F56" s="445"/>
    </row>
    <row r="57" spans="1:6" s="67" customFormat="1" ht="12" customHeight="1" thickBot="1">
      <c r="A57" s="130"/>
      <c r="B57" s="94" t="s">
        <v>190</v>
      </c>
      <c r="C57" s="422" t="s">
        <v>23</v>
      </c>
      <c r="D57" s="62"/>
      <c r="E57" s="62"/>
      <c r="F57" s="63"/>
    </row>
    <row r="58" spans="1:6" s="68" customFormat="1" ht="12" customHeight="1" thickBot="1">
      <c r="A58" s="135" t="s">
        <v>79</v>
      </c>
      <c r="B58" s="314"/>
      <c r="C58" s="423" t="s">
        <v>24</v>
      </c>
      <c r="D58" s="216">
        <f>+D54+D55</f>
        <v>0</v>
      </c>
      <c r="E58" s="216">
        <f>+E54+E55</f>
        <v>0</v>
      </c>
      <c r="F58" s="221">
        <f>+F54+F55</f>
        <v>0</v>
      </c>
    </row>
    <row r="59" spans="1:6" s="68" customFormat="1" ht="15" customHeight="1">
      <c r="A59" s="138"/>
      <c r="B59" s="138"/>
      <c r="C59" s="139"/>
      <c r="D59" s="277"/>
      <c r="E59" s="277"/>
      <c r="F59" s="277"/>
    </row>
    <row r="60" spans="1:6" ht="13.5" thickBot="1">
      <c r="A60" s="140"/>
      <c r="B60" s="141"/>
      <c r="C60" s="141"/>
      <c r="D60" s="278"/>
      <c r="E60" s="278"/>
      <c r="F60" s="278"/>
    </row>
    <row r="61" spans="1:6" s="56" customFormat="1" ht="16.5" customHeight="1" thickBot="1">
      <c r="A61" s="827" t="s">
        <v>110</v>
      </c>
      <c r="B61" s="829"/>
      <c r="C61" s="829"/>
      <c r="D61" s="829"/>
      <c r="E61" s="829"/>
      <c r="F61" s="830"/>
    </row>
    <row r="62" spans="1:6" s="69" customFormat="1" ht="12" customHeight="1" thickBot="1">
      <c r="A62" s="111" t="s">
        <v>68</v>
      </c>
      <c r="B62" s="23"/>
      <c r="C62" s="424" t="s">
        <v>44</v>
      </c>
      <c r="D62" s="216">
        <f>SUM(D63:D67)</f>
        <v>0</v>
      </c>
      <c r="E62" s="216">
        <f>SUM(E63:E67)</f>
        <v>0</v>
      </c>
      <c r="F62" s="221">
        <f>SUM(F63:F67)</f>
        <v>134</v>
      </c>
    </row>
    <row r="63" spans="1:6" ht="12" customHeight="1">
      <c r="A63" s="142"/>
      <c r="B63" s="92" t="s">
        <v>151</v>
      </c>
      <c r="C63" s="425" t="s">
        <v>98</v>
      </c>
      <c r="D63" s="212"/>
      <c r="E63" s="212"/>
      <c r="F63" s="218"/>
    </row>
    <row r="64" spans="1:6" ht="12" customHeight="1">
      <c r="A64" s="143"/>
      <c r="B64" s="91" t="s">
        <v>152</v>
      </c>
      <c r="C64" s="426" t="s">
        <v>249</v>
      </c>
      <c r="D64" s="60"/>
      <c r="E64" s="60"/>
      <c r="F64" s="61"/>
    </row>
    <row r="65" spans="1:6" ht="12" customHeight="1">
      <c r="A65" s="143"/>
      <c r="B65" s="91" t="s">
        <v>153</v>
      </c>
      <c r="C65" s="426" t="s">
        <v>180</v>
      </c>
      <c r="D65" s="213"/>
      <c r="E65" s="213"/>
      <c r="F65" s="219">
        <v>134</v>
      </c>
    </row>
    <row r="66" spans="1:6" ht="12" customHeight="1">
      <c r="A66" s="143"/>
      <c r="B66" s="91" t="s">
        <v>154</v>
      </c>
      <c r="C66" s="426" t="s">
        <v>250</v>
      </c>
      <c r="D66" s="213"/>
      <c r="E66" s="213"/>
      <c r="F66" s="219"/>
    </row>
    <row r="67" spans="1:6" ht="12" customHeight="1">
      <c r="A67" s="143"/>
      <c r="B67" s="91" t="s">
        <v>163</v>
      </c>
      <c r="C67" s="426" t="s">
        <v>251</v>
      </c>
      <c r="D67" s="213"/>
      <c r="E67" s="213"/>
      <c r="F67" s="219"/>
    </row>
    <row r="68" spans="1:6" ht="12" customHeight="1">
      <c r="A68" s="143"/>
      <c r="B68" s="91" t="s">
        <v>155</v>
      </c>
      <c r="C68" s="426" t="s">
        <v>269</v>
      </c>
      <c r="D68" s="60"/>
      <c r="E68" s="60"/>
      <c r="F68" s="61"/>
    </row>
    <row r="69" spans="1:6" ht="12" customHeight="1">
      <c r="A69" s="143"/>
      <c r="B69" s="91" t="s">
        <v>156</v>
      </c>
      <c r="C69" s="427" t="s">
        <v>25</v>
      </c>
      <c r="D69" s="213"/>
      <c r="E69" s="213"/>
      <c r="F69" s="219"/>
    </row>
    <row r="70" spans="1:6" ht="12" customHeight="1">
      <c r="A70" s="143"/>
      <c r="B70" s="91" t="s">
        <v>164</v>
      </c>
      <c r="C70" s="428" t="s">
        <v>428</v>
      </c>
      <c r="D70" s="213"/>
      <c r="E70" s="213"/>
      <c r="F70" s="219"/>
    </row>
    <row r="71" spans="1:6" ht="12" customHeight="1">
      <c r="A71" s="143"/>
      <c r="B71" s="91" t="s">
        <v>165</v>
      </c>
      <c r="C71" s="428" t="s">
        <v>26</v>
      </c>
      <c r="D71" s="213"/>
      <c r="E71" s="213"/>
      <c r="F71" s="219"/>
    </row>
    <row r="72" spans="1:6" ht="12" customHeight="1">
      <c r="A72" s="143"/>
      <c r="B72" s="91" t="s">
        <v>166</v>
      </c>
      <c r="C72" s="428" t="s">
        <v>429</v>
      </c>
      <c r="D72" s="213"/>
      <c r="E72" s="213"/>
      <c r="F72" s="219"/>
    </row>
    <row r="73" spans="1:6" ht="12" customHeight="1">
      <c r="A73" s="143"/>
      <c r="B73" s="91" t="s">
        <v>167</v>
      </c>
      <c r="C73" s="429" t="s">
        <v>27</v>
      </c>
      <c r="D73" s="213"/>
      <c r="E73" s="213"/>
      <c r="F73" s="219"/>
    </row>
    <row r="74" spans="1:6" ht="12" customHeight="1">
      <c r="A74" s="143"/>
      <c r="B74" s="91" t="s">
        <v>169</v>
      </c>
      <c r="C74" s="430" t="s">
        <v>28</v>
      </c>
      <c r="D74" s="213"/>
      <c r="E74" s="213"/>
      <c r="F74" s="219"/>
    </row>
    <row r="75" spans="1:6" ht="12" customHeight="1" thickBot="1">
      <c r="A75" s="144"/>
      <c r="B75" s="96" t="s">
        <v>252</v>
      </c>
      <c r="C75" s="431" t="s">
        <v>29</v>
      </c>
      <c r="D75" s="215"/>
      <c r="E75" s="215"/>
      <c r="F75" s="220"/>
    </row>
    <row r="76" spans="1:6" ht="12" customHeight="1" thickBot="1">
      <c r="A76" s="111" t="s">
        <v>69</v>
      </c>
      <c r="B76" s="23"/>
      <c r="C76" s="424" t="s">
        <v>43</v>
      </c>
      <c r="D76" s="216">
        <f>SUM(D77:D79)</f>
        <v>0</v>
      </c>
      <c r="E76" s="216">
        <f>SUM(E77:E79)</f>
        <v>0</v>
      </c>
      <c r="F76" s="221">
        <f>SUM(F77:F79)</f>
        <v>0</v>
      </c>
    </row>
    <row r="77" spans="1:6" s="69" customFormat="1" ht="12" customHeight="1">
      <c r="A77" s="142"/>
      <c r="B77" s="92" t="s">
        <v>157</v>
      </c>
      <c r="C77" s="421" t="s">
        <v>30</v>
      </c>
      <c r="D77" s="410"/>
      <c r="E77" s="410"/>
      <c r="F77" s="59"/>
    </row>
    <row r="78" spans="1:6" ht="12" customHeight="1">
      <c r="A78" s="143"/>
      <c r="B78" s="91" t="s">
        <v>158</v>
      </c>
      <c r="C78" s="416" t="s">
        <v>253</v>
      </c>
      <c r="D78" s="60"/>
      <c r="E78" s="60"/>
      <c r="F78" s="61"/>
    </row>
    <row r="79" spans="1:6" ht="12" customHeight="1">
      <c r="A79" s="143"/>
      <c r="B79" s="91" t="s">
        <v>159</v>
      </c>
      <c r="C79" s="416" t="s">
        <v>338</v>
      </c>
      <c r="D79" s="60"/>
      <c r="E79" s="60"/>
      <c r="F79" s="61"/>
    </row>
    <row r="80" spans="1:6" ht="12" customHeight="1">
      <c r="A80" s="143"/>
      <c r="B80" s="91" t="s">
        <v>160</v>
      </c>
      <c r="C80" s="416" t="s">
        <v>31</v>
      </c>
      <c r="D80" s="60"/>
      <c r="E80" s="60"/>
      <c r="F80" s="61"/>
    </row>
    <row r="81" spans="1:6" ht="12" customHeight="1">
      <c r="A81" s="143"/>
      <c r="B81" s="91" t="s">
        <v>161</v>
      </c>
      <c r="C81" s="428" t="s">
        <v>36</v>
      </c>
      <c r="D81" s="60"/>
      <c r="E81" s="60"/>
      <c r="F81" s="61"/>
    </row>
    <row r="82" spans="1:6" ht="12" customHeight="1">
      <c r="A82" s="143"/>
      <c r="B82" s="91" t="s">
        <v>168</v>
      </c>
      <c r="C82" s="428" t="s">
        <v>35</v>
      </c>
      <c r="D82" s="60"/>
      <c r="E82" s="60"/>
      <c r="F82" s="61"/>
    </row>
    <row r="83" spans="1:6" ht="12" customHeight="1">
      <c r="A83" s="143"/>
      <c r="B83" s="91" t="s">
        <v>170</v>
      </c>
      <c r="C83" s="428" t="s">
        <v>34</v>
      </c>
      <c r="D83" s="60"/>
      <c r="E83" s="60"/>
      <c r="F83" s="61"/>
    </row>
    <row r="84" spans="1:6" s="69" customFormat="1" ht="12" customHeight="1">
      <c r="A84" s="143"/>
      <c r="B84" s="91" t="s">
        <v>254</v>
      </c>
      <c r="C84" s="428" t="s">
        <v>33</v>
      </c>
      <c r="D84" s="60"/>
      <c r="E84" s="60"/>
      <c r="F84" s="61"/>
    </row>
    <row r="85" spans="1:12" ht="23.25" customHeight="1">
      <c r="A85" s="143"/>
      <c r="B85" s="91" t="s">
        <v>255</v>
      </c>
      <c r="C85" s="428" t="s">
        <v>32</v>
      </c>
      <c r="D85" s="60"/>
      <c r="E85" s="60"/>
      <c r="F85" s="61"/>
      <c r="L85" s="152"/>
    </row>
    <row r="86" spans="1:6" ht="21" customHeight="1" thickBot="1">
      <c r="A86" s="143"/>
      <c r="B86" s="91" t="s">
        <v>256</v>
      </c>
      <c r="C86" s="432" t="s">
        <v>37</v>
      </c>
      <c r="D86" s="60"/>
      <c r="E86" s="60"/>
      <c r="F86" s="61"/>
    </row>
    <row r="87" spans="1:6" ht="12" customHeight="1" thickBot="1">
      <c r="A87" s="266" t="s">
        <v>70</v>
      </c>
      <c r="B87" s="25"/>
      <c r="C87" s="433" t="s">
        <v>38</v>
      </c>
      <c r="D87" s="446">
        <f>+D88+D89</f>
        <v>0</v>
      </c>
      <c r="E87" s="446">
        <f>+E88+E89</f>
        <v>0</v>
      </c>
      <c r="F87" s="279">
        <f>+F88+F89</f>
        <v>0</v>
      </c>
    </row>
    <row r="88" spans="1:6" s="69" customFormat="1" ht="12" customHeight="1">
      <c r="A88" s="267"/>
      <c r="B88" s="93" t="s">
        <v>131</v>
      </c>
      <c r="C88" s="434" t="s">
        <v>112</v>
      </c>
      <c r="D88" s="447"/>
      <c r="E88" s="447"/>
      <c r="F88" s="297"/>
    </row>
    <row r="89" spans="1:6" s="69" customFormat="1" ht="12" customHeight="1" thickBot="1">
      <c r="A89" s="268"/>
      <c r="B89" s="94" t="s">
        <v>132</v>
      </c>
      <c r="C89" s="435" t="s">
        <v>113</v>
      </c>
      <c r="D89" s="441"/>
      <c r="E89" s="441"/>
      <c r="F89" s="276"/>
    </row>
    <row r="90" spans="1:6" s="69" customFormat="1" ht="12" customHeight="1" thickBot="1">
      <c r="A90" s="269" t="s">
        <v>71</v>
      </c>
      <c r="B90" s="270"/>
      <c r="C90" s="414" t="s">
        <v>342</v>
      </c>
      <c r="D90" s="448"/>
      <c r="E90" s="448"/>
      <c r="F90" s="321"/>
    </row>
    <row r="91" spans="1:6" s="69" customFormat="1" ht="12" customHeight="1" thickBot="1">
      <c r="A91" s="111" t="s">
        <v>72</v>
      </c>
      <c r="B91" s="101"/>
      <c r="C91" s="436" t="s">
        <v>297</v>
      </c>
      <c r="D91" s="252"/>
      <c r="E91" s="252"/>
      <c r="F91" s="251"/>
    </row>
    <row r="92" spans="1:6" s="69" customFormat="1" ht="12" customHeight="1" thickBot="1">
      <c r="A92" s="111" t="s">
        <v>73</v>
      </c>
      <c r="B92" s="23"/>
      <c r="C92" s="413" t="s">
        <v>39</v>
      </c>
      <c r="D92" s="449">
        <f>+D62+D76+D87+D90+D91</f>
        <v>0</v>
      </c>
      <c r="E92" s="449">
        <f>+E62+E76+E87+E90+E91</f>
        <v>0</v>
      </c>
      <c r="F92" s="280">
        <f>+F62+F76+F87+F90+F91</f>
        <v>134</v>
      </c>
    </row>
    <row r="93" spans="1:6" s="69" customFormat="1" ht="12" customHeight="1" thickBot="1">
      <c r="A93" s="111" t="s">
        <v>74</v>
      </c>
      <c r="B93" s="23"/>
      <c r="C93" s="413" t="s">
        <v>42</v>
      </c>
      <c r="D93" s="216">
        <f>+D94+D95</f>
        <v>0</v>
      </c>
      <c r="E93" s="216">
        <f>+E94+E95</f>
        <v>0</v>
      </c>
      <c r="F93" s="221">
        <f>+F94+F95</f>
        <v>0</v>
      </c>
    </row>
    <row r="94" spans="1:6" ht="12.75" customHeight="1">
      <c r="A94" s="142"/>
      <c r="B94" s="91" t="s">
        <v>296</v>
      </c>
      <c r="C94" s="421" t="s">
        <v>41</v>
      </c>
      <c r="D94" s="212"/>
      <c r="E94" s="212"/>
      <c r="F94" s="218"/>
    </row>
    <row r="95" spans="1:6" ht="12" customHeight="1" thickBot="1">
      <c r="A95" s="144"/>
      <c r="B95" s="96" t="s">
        <v>146</v>
      </c>
      <c r="C95" s="422" t="s">
        <v>40</v>
      </c>
      <c r="D95" s="215"/>
      <c r="E95" s="215"/>
      <c r="F95" s="220"/>
    </row>
    <row r="96" spans="1:6" ht="15" customHeight="1" thickBot="1">
      <c r="A96" s="111" t="s">
        <v>75</v>
      </c>
      <c r="B96" s="132"/>
      <c r="C96" s="413" t="s">
        <v>298</v>
      </c>
      <c r="D96" s="450">
        <f>+D92+D93</f>
        <v>0</v>
      </c>
      <c r="E96" s="450">
        <f>+E92+E93</f>
        <v>0</v>
      </c>
      <c r="F96" s="281">
        <f>+F92+F93</f>
        <v>134</v>
      </c>
    </row>
    <row r="97" spans="1:6" ht="13.5" thickBot="1">
      <c r="A97" s="315"/>
      <c r="B97" s="316"/>
      <c r="C97" s="316"/>
      <c r="D97" s="317"/>
      <c r="E97" s="317"/>
      <c r="F97" s="317"/>
    </row>
    <row r="98" spans="1:6" ht="15" customHeight="1" thickBot="1">
      <c r="A98" s="148" t="s">
        <v>282</v>
      </c>
      <c r="B98" s="149"/>
      <c r="C98" s="150"/>
      <c r="D98" s="454"/>
      <c r="E98" s="455"/>
      <c r="F98" s="452"/>
    </row>
    <row r="99" spans="1:6" ht="14.25" customHeight="1" thickBot="1">
      <c r="A99" s="148" t="s">
        <v>283</v>
      </c>
      <c r="B99" s="149"/>
      <c r="C99" s="150"/>
      <c r="D99" s="454"/>
      <c r="E99" s="455"/>
      <c r="F99" s="452"/>
    </row>
  </sheetData>
  <sheetProtection formatCells="0"/>
  <mergeCells count="6">
    <mergeCell ref="A2:B2"/>
    <mergeCell ref="C2:E2"/>
    <mergeCell ref="C3:E3"/>
    <mergeCell ref="A5:B5"/>
    <mergeCell ref="A7:F7"/>
    <mergeCell ref="A61:F61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2"/>
  <sheetViews>
    <sheetView view="pageBreakPreview" zoomScale="115" zoomScaleSheetLayoutView="115" workbookViewId="0" topLeftCell="A1">
      <selection activeCell="C43" sqref="C43"/>
    </sheetView>
  </sheetViews>
  <sheetFormatPr defaultColWidth="9.00390625" defaultRowHeight="12.75"/>
  <cols>
    <col min="1" max="1" width="9.625" style="146" customWidth="1"/>
    <col min="2" max="2" width="9.625" style="147" customWidth="1"/>
    <col min="3" max="3" width="59.375" style="147" customWidth="1"/>
    <col min="4" max="6" width="15.875" style="147" customWidth="1"/>
    <col min="7" max="16384" width="9.375" style="4" customWidth="1"/>
  </cols>
  <sheetData>
    <row r="1" spans="1:6" s="2" customFormat="1" ht="21" customHeight="1" thickBot="1">
      <c r="A1" s="112"/>
      <c r="B1" s="113"/>
      <c r="C1" s="114"/>
      <c r="D1" s="151"/>
      <c r="E1" s="151"/>
      <c r="F1" s="151" t="s">
        <v>1152</v>
      </c>
    </row>
    <row r="2" spans="1:6" s="65" customFormat="1" ht="25.5" customHeight="1">
      <c r="A2" s="819" t="s">
        <v>278</v>
      </c>
      <c r="B2" s="820"/>
      <c r="C2" s="821" t="s">
        <v>286</v>
      </c>
      <c r="D2" s="822"/>
      <c r="E2" s="823"/>
      <c r="F2" s="293" t="s">
        <v>116</v>
      </c>
    </row>
    <row r="3" spans="1:6" s="65" customFormat="1" ht="16.5" thickBot="1">
      <c r="A3" s="115" t="s">
        <v>277</v>
      </c>
      <c r="B3" s="116"/>
      <c r="C3" s="831" t="s">
        <v>288</v>
      </c>
      <c r="D3" s="832"/>
      <c r="E3" s="833"/>
      <c r="F3" s="294" t="s">
        <v>299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8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8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8" customFormat="1" ht="12" customHeight="1" thickBot="1">
      <c r="A25" s="111" t="s">
        <v>71</v>
      </c>
      <c r="B25" s="73"/>
      <c r="C25" s="73" t="s">
        <v>300</v>
      </c>
      <c r="D25" s="252"/>
      <c r="E25" s="252"/>
      <c r="F25" s="251"/>
    </row>
    <row r="26" spans="1:6" s="67" customFormat="1" ht="12" customHeight="1" thickBot="1">
      <c r="A26" s="111" t="s">
        <v>72</v>
      </c>
      <c r="B26" s="121"/>
      <c r="C26" s="73" t="s">
        <v>50</v>
      </c>
      <c r="D26" s="252"/>
      <c r="E26" s="252"/>
      <c r="F26" s="251"/>
    </row>
    <row r="27" spans="1:6" s="67" customFormat="1" ht="12" customHeight="1" thickBot="1">
      <c r="A27" s="108" t="s">
        <v>73</v>
      </c>
      <c r="B27" s="95"/>
      <c r="C27" s="73" t="s">
        <v>55</v>
      </c>
      <c r="D27" s="216">
        <f>+D8+D17+D22+D25+D26</f>
        <v>0</v>
      </c>
      <c r="E27" s="216">
        <f>+E8+E17+E22+E25+E26</f>
        <v>0</v>
      </c>
      <c r="F27" s="221">
        <f>+F8+F17+F22+F25+F26</f>
        <v>0</v>
      </c>
    </row>
    <row r="28" spans="1:6" s="67" customFormat="1" ht="12" customHeight="1" thickBot="1">
      <c r="A28" s="287" t="s">
        <v>74</v>
      </c>
      <c r="B28" s="295"/>
      <c r="C28" s="289" t="s">
        <v>51</v>
      </c>
      <c r="D28" s="446">
        <f>+D29+D30</f>
        <v>0</v>
      </c>
      <c r="E28" s="446">
        <f>+E29+E30</f>
        <v>0</v>
      </c>
      <c r="F28" s="279">
        <f>+F29+F30</f>
        <v>0</v>
      </c>
    </row>
    <row r="29" spans="1:6" s="67" customFormat="1" ht="12" customHeight="1">
      <c r="A29" s="125"/>
      <c r="B29" s="93" t="s">
        <v>145</v>
      </c>
      <c r="C29" s="83" t="s">
        <v>402</v>
      </c>
      <c r="D29" s="447"/>
      <c r="E29" s="447"/>
      <c r="F29" s="297"/>
    </row>
    <row r="30" spans="1:6" s="68" customFormat="1" ht="12" customHeight="1" thickBot="1">
      <c r="A30" s="296"/>
      <c r="B30" s="94" t="s">
        <v>146</v>
      </c>
      <c r="C30" s="288" t="s">
        <v>52</v>
      </c>
      <c r="D30" s="62"/>
      <c r="E30" s="62"/>
      <c r="F30" s="63"/>
    </row>
    <row r="31" spans="1:6" s="68" customFormat="1" ht="12" customHeight="1" thickBot="1">
      <c r="A31" s="135" t="s">
        <v>75</v>
      </c>
      <c r="B31" s="285"/>
      <c r="C31" s="286" t="s">
        <v>53</v>
      </c>
      <c r="D31" s="252"/>
      <c r="E31" s="252"/>
      <c r="F31" s="251"/>
    </row>
    <row r="32" spans="1:6" s="68" customFormat="1" ht="15" customHeight="1" thickBot="1">
      <c r="A32" s="135" t="s">
        <v>76</v>
      </c>
      <c r="B32" s="136"/>
      <c r="C32" s="137" t="s">
        <v>54</v>
      </c>
      <c r="D32" s="450">
        <f>+D27+D28+D31</f>
        <v>0</v>
      </c>
      <c r="E32" s="450">
        <f>+E27+E28+E31</f>
        <v>0</v>
      </c>
      <c r="F32" s="281">
        <f>+F27+F28+F31</f>
        <v>0</v>
      </c>
    </row>
    <row r="33" spans="1:6" s="68" customFormat="1" ht="15" customHeight="1">
      <c r="A33" s="138"/>
      <c r="B33" s="138"/>
      <c r="C33" s="139"/>
      <c r="D33" s="277"/>
      <c r="E33" s="277"/>
      <c r="F33" s="277"/>
    </row>
    <row r="34" spans="1:6" ht="13.5" thickBot="1">
      <c r="A34" s="140"/>
      <c r="B34" s="141"/>
      <c r="C34" s="141"/>
      <c r="D34" s="278"/>
      <c r="E34" s="278"/>
      <c r="F34" s="278"/>
    </row>
    <row r="35" spans="1:6" s="56" customFormat="1" ht="16.5" customHeight="1" thickBot="1">
      <c r="A35" s="827" t="s">
        <v>110</v>
      </c>
      <c r="B35" s="829"/>
      <c r="C35" s="829"/>
      <c r="D35" s="829"/>
      <c r="E35" s="829"/>
      <c r="F35" s="830"/>
    </row>
    <row r="36" spans="1:6" s="69" customFormat="1" ht="12" customHeight="1" thickBot="1">
      <c r="A36" s="111" t="s">
        <v>68</v>
      </c>
      <c r="B36" s="23"/>
      <c r="C36" s="73" t="s">
        <v>44</v>
      </c>
      <c r="D36" s="216">
        <f>SUM(D37:D41)</f>
        <v>0</v>
      </c>
      <c r="E36" s="216">
        <f>SUM(E37:E41)</f>
        <v>0</v>
      </c>
      <c r="F36" s="221">
        <f>SUM(F37:F41)</f>
        <v>0</v>
      </c>
    </row>
    <row r="37" spans="1:6" ht="12" customHeight="1">
      <c r="A37" s="142"/>
      <c r="B37" s="92" t="s">
        <v>151</v>
      </c>
      <c r="C37" s="10" t="s">
        <v>98</v>
      </c>
      <c r="D37" s="410"/>
      <c r="E37" s="410"/>
      <c r="F37" s="59"/>
    </row>
    <row r="38" spans="1:6" ht="12" customHeight="1">
      <c r="A38" s="143"/>
      <c r="B38" s="91" t="s">
        <v>152</v>
      </c>
      <c r="C38" s="8" t="s">
        <v>249</v>
      </c>
      <c r="D38" s="60"/>
      <c r="E38" s="60"/>
      <c r="F38" s="61"/>
    </row>
    <row r="39" spans="1:6" ht="12" customHeight="1">
      <c r="A39" s="143"/>
      <c r="B39" s="91" t="s">
        <v>153</v>
      </c>
      <c r="C39" s="8" t="s">
        <v>180</v>
      </c>
      <c r="D39" s="60"/>
      <c r="E39" s="60"/>
      <c r="F39" s="61"/>
    </row>
    <row r="40" spans="1:6" ht="12" customHeight="1">
      <c r="A40" s="143"/>
      <c r="B40" s="91" t="s">
        <v>154</v>
      </c>
      <c r="C40" s="8" t="s">
        <v>250</v>
      </c>
      <c r="D40" s="60"/>
      <c r="E40" s="60"/>
      <c r="F40" s="61"/>
    </row>
    <row r="41" spans="1:6" ht="12" customHeight="1" thickBot="1">
      <c r="A41" s="143"/>
      <c r="B41" s="91" t="s">
        <v>163</v>
      </c>
      <c r="C41" s="8" t="s">
        <v>251</v>
      </c>
      <c r="D41" s="60"/>
      <c r="E41" s="60"/>
      <c r="F41" s="61"/>
    </row>
    <row r="42" spans="1:6" ht="12" customHeight="1" thickBot="1">
      <c r="A42" s="111" t="s">
        <v>69</v>
      </c>
      <c r="B42" s="23"/>
      <c r="C42" s="73" t="s">
        <v>1160</v>
      </c>
      <c r="D42" s="216">
        <f>SUM(D43:D45)</f>
        <v>0</v>
      </c>
      <c r="E42" s="216">
        <f>SUM(E43:E45)</f>
        <v>0</v>
      </c>
      <c r="F42" s="221">
        <f>SUM(F43:F45)</f>
        <v>0</v>
      </c>
    </row>
    <row r="43" spans="1:6" s="69" customFormat="1" ht="12" customHeight="1">
      <c r="A43" s="142"/>
      <c r="B43" s="92" t="s">
        <v>157</v>
      </c>
      <c r="C43" s="10" t="s">
        <v>337</v>
      </c>
      <c r="D43" s="410"/>
      <c r="E43" s="410"/>
      <c r="F43" s="59"/>
    </row>
    <row r="44" spans="1:6" ht="12" customHeight="1">
      <c r="A44" s="143"/>
      <c r="B44" s="91" t="s">
        <v>158</v>
      </c>
      <c r="C44" s="8" t="s">
        <v>253</v>
      </c>
      <c r="D44" s="60"/>
      <c r="E44" s="60"/>
      <c r="F44" s="61"/>
    </row>
    <row r="45" spans="1:6" ht="12" customHeight="1">
      <c r="A45" s="143"/>
      <c r="B45" s="91" t="s">
        <v>159</v>
      </c>
      <c r="C45" s="8" t="s">
        <v>111</v>
      </c>
      <c r="D45" s="60"/>
      <c r="E45" s="60"/>
      <c r="F45" s="61"/>
    </row>
    <row r="46" spans="1:6" ht="12" customHeight="1" thickBot="1">
      <c r="A46" s="143"/>
      <c r="B46" s="91" t="s">
        <v>160</v>
      </c>
      <c r="C46" s="8" t="s">
        <v>56</v>
      </c>
      <c r="D46" s="60"/>
      <c r="E46" s="60"/>
      <c r="F46" s="61"/>
    </row>
    <row r="47" spans="1:6" ht="12" customHeight="1" thickBot="1">
      <c r="A47" s="111" t="s">
        <v>70</v>
      </c>
      <c r="B47" s="23"/>
      <c r="C47" s="23" t="s">
        <v>57</v>
      </c>
      <c r="D47" s="252"/>
      <c r="E47" s="252"/>
      <c r="F47" s="251"/>
    </row>
    <row r="48" spans="1:6" s="68" customFormat="1" ht="12" customHeight="1" thickBot="1">
      <c r="A48" s="135" t="s">
        <v>71</v>
      </c>
      <c r="B48" s="285"/>
      <c r="C48" s="286" t="s">
        <v>59</v>
      </c>
      <c r="D48" s="252"/>
      <c r="E48" s="252"/>
      <c r="F48" s="251"/>
    </row>
    <row r="49" spans="1:6" ht="15" customHeight="1" thickBot="1">
      <c r="A49" s="111" t="s">
        <v>72</v>
      </c>
      <c r="B49" s="132"/>
      <c r="C49" s="145" t="s">
        <v>58</v>
      </c>
      <c r="D49" s="450">
        <f>+D36+D42+D47+D48</f>
        <v>0</v>
      </c>
      <c r="E49" s="450">
        <f>+E36+E42+E47+E48</f>
        <v>0</v>
      </c>
      <c r="F49" s="281">
        <f>+F36+F42+F47+F48</f>
        <v>0</v>
      </c>
    </row>
    <row r="50" spans="4:6" ht="13.5" thickBot="1">
      <c r="D50" s="282"/>
      <c r="E50" s="282"/>
      <c r="F50" s="282"/>
    </row>
    <row r="51" spans="1:6" ht="15" customHeight="1" thickBot="1">
      <c r="A51" s="148" t="s">
        <v>282</v>
      </c>
      <c r="B51" s="149"/>
      <c r="C51" s="150"/>
      <c r="D51" s="454"/>
      <c r="E51" s="454"/>
      <c r="F51" s="71"/>
    </row>
    <row r="52" spans="1:6" ht="14.25" customHeight="1" thickBot="1">
      <c r="A52" s="148" t="s">
        <v>283</v>
      </c>
      <c r="B52" s="149"/>
      <c r="C52" s="150"/>
      <c r="D52" s="454"/>
      <c r="E52" s="454"/>
      <c r="F52" s="71"/>
    </row>
  </sheetData>
  <sheetProtection sheet="1"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view="pageBreakPreview" zoomScale="130" zoomScaleSheetLayoutView="130" workbookViewId="0" topLeftCell="A1">
      <selection activeCell="C40" sqref="C40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1153</v>
      </c>
    </row>
    <row r="2" spans="1:6" s="65" customFormat="1" ht="25.5" customHeight="1">
      <c r="A2" s="819" t="s">
        <v>278</v>
      </c>
      <c r="B2" s="820"/>
      <c r="C2" s="834" t="s">
        <v>286</v>
      </c>
      <c r="D2" s="835"/>
      <c r="E2" s="836"/>
      <c r="F2" s="154" t="s">
        <v>116</v>
      </c>
    </row>
    <row r="3" spans="1:6" s="65" customFormat="1" ht="16.5" thickBot="1">
      <c r="A3" s="115" t="s">
        <v>277</v>
      </c>
      <c r="B3" s="116"/>
      <c r="C3" s="837" t="s">
        <v>114</v>
      </c>
      <c r="D3" s="838"/>
      <c r="E3" s="839"/>
      <c r="F3" s="155" t="s">
        <v>102</v>
      </c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64</v>
      </c>
      <c r="D25" s="252"/>
      <c r="E25" s="252"/>
      <c r="F25" s="251"/>
    </row>
    <row r="26" spans="1:6" s="68" customFormat="1" ht="12" customHeight="1" thickBot="1">
      <c r="A26" s="108" t="s">
        <v>72</v>
      </c>
      <c r="B26" s="95"/>
      <c r="C26" s="73" t="s">
        <v>60</v>
      </c>
      <c r="D26" s="216"/>
      <c r="E26" s="216"/>
      <c r="F26" s="221"/>
    </row>
    <row r="27" spans="1:6" s="68" customFormat="1" ht="15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ht="15.75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s="56" customFormat="1" ht="16.5" customHeight="1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69" customFormat="1" ht="12" customHeight="1" thickBot="1">
      <c r="A31" s="135" t="s">
        <v>75</v>
      </c>
      <c r="B31" s="136"/>
      <c r="C31" s="768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s="69" customFormat="1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5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2.75">
      <c r="A44" s="143"/>
      <c r="B44" s="91" t="s">
        <v>159</v>
      </c>
      <c r="C44" s="8" t="s">
        <v>111</v>
      </c>
      <c r="D44" s="60"/>
      <c r="E44" s="60"/>
      <c r="F44" s="61"/>
    </row>
    <row r="45" spans="1:6" ht="15" customHeight="1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4.2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3.5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view="pageBreakPreview" zoomScale="115" zoomScaleSheetLayoutView="115" workbookViewId="0" topLeftCell="A1">
      <selection activeCell="C42" sqref="C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1154</v>
      </c>
    </row>
    <row r="2" spans="1:6" s="65" customFormat="1" ht="25.5" customHeight="1">
      <c r="A2" s="819" t="s">
        <v>278</v>
      </c>
      <c r="B2" s="820"/>
      <c r="C2" s="834" t="s">
        <v>286</v>
      </c>
      <c r="D2" s="835"/>
      <c r="E2" s="836"/>
      <c r="F2" s="154" t="s">
        <v>116</v>
      </c>
    </row>
    <row r="3" spans="1:6" s="65" customFormat="1" ht="16.5" thickBot="1">
      <c r="A3" s="115" t="s">
        <v>277</v>
      </c>
      <c r="B3" s="116"/>
      <c r="C3" s="837" t="s">
        <v>115</v>
      </c>
      <c r="D3" s="838"/>
      <c r="E3" s="839"/>
      <c r="F3" s="155" t="s">
        <v>116</v>
      </c>
    </row>
    <row r="4" spans="1:6" s="66" customFormat="1" ht="15.95" customHeight="1" thickBot="1">
      <c r="A4" s="117"/>
      <c r="B4" s="117"/>
      <c r="C4" s="117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64</v>
      </c>
      <c r="D25" s="252"/>
      <c r="E25" s="252"/>
      <c r="F25" s="251"/>
    </row>
    <row r="26" spans="1:6" s="67" customFormat="1" ht="12" customHeight="1" thickBot="1">
      <c r="A26" s="108" t="s">
        <v>72</v>
      </c>
      <c r="B26" s="95"/>
      <c r="C26" s="73" t="s">
        <v>60</v>
      </c>
      <c r="D26" s="216"/>
      <c r="E26" s="216"/>
      <c r="F26" s="221"/>
    </row>
    <row r="27" spans="1:6" s="68" customFormat="1" ht="12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s="68" customFormat="1" ht="15" customHeight="1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ht="13.5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56" customFormat="1" ht="16.5" customHeight="1" thickBot="1">
      <c r="A31" s="135" t="s">
        <v>75</v>
      </c>
      <c r="B31" s="136"/>
      <c r="C31" s="137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s="69" customFormat="1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2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5" customHeight="1">
      <c r="A44" s="143"/>
      <c r="B44" s="91" t="s">
        <v>159</v>
      </c>
      <c r="C44" s="8" t="s">
        <v>111</v>
      </c>
      <c r="D44" s="60"/>
      <c r="E44" s="60"/>
      <c r="F44" s="61"/>
    </row>
    <row r="45" spans="1:6" ht="23.25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4.25" customHeight="1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view="pageBreakPreview" zoomScale="115" zoomScaleSheetLayoutView="115" workbookViewId="0" topLeftCell="A1">
      <selection activeCell="B46" sqref="B46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1155</v>
      </c>
    </row>
    <row r="2" spans="1:6" s="65" customFormat="1" ht="25.5" customHeight="1">
      <c r="A2" s="819" t="s">
        <v>278</v>
      </c>
      <c r="B2" s="820"/>
      <c r="C2" s="834" t="s">
        <v>286</v>
      </c>
      <c r="D2" s="835"/>
      <c r="E2" s="836"/>
      <c r="F2" s="154" t="s">
        <v>116</v>
      </c>
    </row>
    <row r="3" spans="1:6" s="65" customFormat="1" ht="16.5" thickBot="1">
      <c r="A3" s="115" t="s">
        <v>277</v>
      </c>
      <c r="B3" s="116"/>
      <c r="C3" s="837" t="s">
        <v>118</v>
      </c>
      <c r="D3" s="838"/>
      <c r="E3" s="839"/>
      <c r="F3" s="155" t="s">
        <v>117</v>
      </c>
    </row>
    <row r="4" spans="1:6" s="66" customFormat="1" ht="15.95" customHeight="1" thickBot="1">
      <c r="A4" s="117"/>
      <c r="B4" s="117"/>
      <c r="C4" s="117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64</v>
      </c>
      <c r="D25" s="252"/>
      <c r="E25" s="252"/>
      <c r="F25" s="251"/>
    </row>
    <row r="26" spans="1:6" s="67" customFormat="1" ht="12" customHeight="1" thickBot="1">
      <c r="A26" s="108" t="s">
        <v>72</v>
      </c>
      <c r="B26" s="95"/>
      <c r="C26" s="73" t="s">
        <v>60</v>
      </c>
      <c r="D26" s="216"/>
      <c r="E26" s="216"/>
      <c r="F26" s="221"/>
    </row>
    <row r="27" spans="1:6" s="68" customFormat="1" ht="12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s="68" customFormat="1" ht="15" customHeight="1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ht="13.5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56" customFormat="1" ht="16.5" customHeight="1" thickBot="1">
      <c r="A31" s="135" t="s">
        <v>75</v>
      </c>
      <c r="B31" s="136"/>
      <c r="C31" s="137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s="69" customFormat="1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2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5" customHeight="1">
      <c r="A44" s="143"/>
      <c r="B44" s="91" t="s">
        <v>159</v>
      </c>
      <c r="C44" s="8" t="s">
        <v>111</v>
      </c>
      <c r="D44" s="60"/>
      <c r="E44" s="60"/>
      <c r="F44" s="61"/>
    </row>
    <row r="45" spans="1:6" ht="23.25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4.25" customHeight="1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44"/>
  <sheetViews>
    <sheetView view="pageLayout" zoomScaleSheetLayoutView="130" workbookViewId="0" topLeftCell="A1">
      <selection activeCell="B2" sqref="B2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95" customHeight="1">
      <c r="A1" s="782" t="s">
        <v>65</v>
      </c>
      <c r="B1" s="782"/>
      <c r="C1" s="782"/>
      <c r="D1" s="782"/>
      <c r="E1" s="782"/>
    </row>
    <row r="2" spans="1:5" ht="15.95" customHeight="1" thickBot="1">
      <c r="A2" s="322" t="s">
        <v>196</v>
      </c>
      <c r="B2" s="322"/>
      <c r="C2" s="208"/>
      <c r="D2" s="208"/>
      <c r="E2" s="208" t="s">
        <v>355</v>
      </c>
    </row>
    <row r="3" spans="1:5" ht="38.1" customHeight="1">
      <c r="A3" s="783" t="s">
        <v>129</v>
      </c>
      <c r="B3" s="785" t="s">
        <v>67</v>
      </c>
      <c r="C3" s="787" t="s">
        <v>0</v>
      </c>
      <c r="D3" s="787"/>
      <c r="E3" s="788"/>
    </row>
    <row r="4" spans="1:5" s="35" customFormat="1" ht="12" customHeight="1" thickBot="1">
      <c r="A4" s="784"/>
      <c r="B4" s="786"/>
      <c r="C4" s="325" t="s">
        <v>433</v>
      </c>
      <c r="D4" s="325" t="s">
        <v>440</v>
      </c>
      <c r="E4" s="326" t="s">
        <v>441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68</v>
      </c>
      <c r="B6" s="23" t="s">
        <v>208</v>
      </c>
      <c r="C6" s="379">
        <f>+C7+C12+C21</f>
        <v>2439</v>
      </c>
      <c r="D6" s="379">
        <f>+D7+D12+D21</f>
        <v>2439</v>
      </c>
      <c r="E6" s="187">
        <f>+E7+E12+E21</f>
        <v>3131</v>
      </c>
    </row>
    <row r="7" spans="1:5" s="1" customFormat="1" ht="12" customHeight="1" thickBot="1">
      <c r="A7" s="22" t="s">
        <v>69</v>
      </c>
      <c r="B7" s="169" t="s">
        <v>417</v>
      </c>
      <c r="C7" s="380">
        <f>+C8+C9+C10+C11</f>
        <v>1878</v>
      </c>
      <c r="D7" s="380">
        <f>+D8+D9+D10+D11</f>
        <v>1860</v>
      </c>
      <c r="E7" s="188">
        <f>+E8+E9+E10+E11</f>
        <v>2163</v>
      </c>
    </row>
    <row r="8" spans="1:5" s="1" customFormat="1" ht="12" customHeight="1">
      <c r="A8" s="15" t="s">
        <v>157</v>
      </c>
      <c r="B8" s="299" t="s">
        <v>108</v>
      </c>
      <c r="C8" s="381">
        <v>1800</v>
      </c>
      <c r="D8" s="381">
        <v>1800</v>
      </c>
      <c r="E8" s="190">
        <v>2100</v>
      </c>
    </row>
    <row r="9" spans="1:5" s="1" customFormat="1" ht="12" customHeight="1">
      <c r="A9" s="15" t="s">
        <v>158</v>
      </c>
      <c r="B9" s="183" t="s">
        <v>130</v>
      </c>
      <c r="C9" s="381"/>
      <c r="D9" s="381"/>
      <c r="E9" s="190"/>
    </row>
    <row r="10" spans="1:5" s="1" customFormat="1" ht="12" customHeight="1">
      <c r="A10" s="15" t="s">
        <v>159</v>
      </c>
      <c r="B10" s="183" t="s">
        <v>209</v>
      </c>
      <c r="C10" s="381">
        <v>4</v>
      </c>
      <c r="D10" s="381">
        <v>4</v>
      </c>
      <c r="E10" s="190">
        <v>27</v>
      </c>
    </row>
    <row r="11" spans="1:5" s="1" customFormat="1" ht="12" customHeight="1" thickBot="1">
      <c r="A11" s="15" t="s">
        <v>160</v>
      </c>
      <c r="B11" s="300" t="s">
        <v>210</v>
      </c>
      <c r="C11" s="381">
        <v>74</v>
      </c>
      <c r="D11" s="381">
        <v>56</v>
      </c>
      <c r="E11" s="190">
        <v>36</v>
      </c>
    </row>
    <row r="12" spans="1:5" s="1" customFormat="1" ht="12" customHeight="1" thickBot="1">
      <c r="A12" s="22" t="s">
        <v>70</v>
      </c>
      <c r="B12" s="23" t="s">
        <v>211</v>
      </c>
      <c r="C12" s="380">
        <f>+C13+C14+C15+C16+C17+C18+C19+C20</f>
        <v>235</v>
      </c>
      <c r="D12" s="380">
        <f>+D13+D14+D15+D16+D17+D18+D19+D20</f>
        <v>253</v>
      </c>
      <c r="E12" s="188">
        <f>+E13+E14+E15+E16+E17+E18+E19+E20</f>
        <v>639</v>
      </c>
    </row>
    <row r="13" spans="1:5" s="1" customFormat="1" ht="12" customHeight="1">
      <c r="A13" s="19" t="s">
        <v>131</v>
      </c>
      <c r="B13" s="11" t="s">
        <v>216</v>
      </c>
      <c r="C13" s="382"/>
      <c r="D13" s="382"/>
      <c r="E13" s="189"/>
    </row>
    <row r="14" spans="1:5" s="1" customFormat="1" ht="12" customHeight="1">
      <c r="A14" s="15" t="s">
        <v>132</v>
      </c>
      <c r="B14" s="8" t="s">
        <v>217</v>
      </c>
      <c r="C14" s="381">
        <v>11</v>
      </c>
      <c r="D14" s="381">
        <v>11</v>
      </c>
      <c r="E14" s="190">
        <v>155</v>
      </c>
    </row>
    <row r="15" spans="1:5" s="1" customFormat="1" ht="12" customHeight="1">
      <c r="A15" s="15" t="s">
        <v>133</v>
      </c>
      <c r="B15" s="8" t="s">
        <v>218</v>
      </c>
      <c r="C15" s="381">
        <v>30</v>
      </c>
      <c r="D15" s="381">
        <v>30</v>
      </c>
      <c r="E15" s="190">
        <v>30</v>
      </c>
    </row>
    <row r="16" spans="1:5" s="1" customFormat="1" ht="12" customHeight="1">
      <c r="A16" s="15" t="s">
        <v>134</v>
      </c>
      <c r="B16" s="8" t="s">
        <v>219</v>
      </c>
      <c r="C16" s="381"/>
      <c r="D16" s="381"/>
      <c r="E16" s="190"/>
    </row>
    <row r="17" spans="1:5" s="1" customFormat="1" ht="12" customHeight="1">
      <c r="A17" s="14" t="s">
        <v>212</v>
      </c>
      <c r="B17" s="7" t="s">
        <v>220</v>
      </c>
      <c r="C17" s="383"/>
      <c r="D17" s="383"/>
      <c r="E17" s="191"/>
    </row>
    <row r="18" spans="1:5" s="1" customFormat="1" ht="12" customHeight="1">
      <c r="A18" s="15" t="s">
        <v>213</v>
      </c>
      <c r="B18" s="8" t="s">
        <v>301</v>
      </c>
      <c r="C18" s="381"/>
      <c r="D18" s="381"/>
      <c r="E18" s="190"/>
    </row>
    <row r="19" spans="1:5" s="1" customFormat="1" ht="12" customHeight="1">
      <c r="A19" s="15" t="s">
        <v>214</v>
      </c>
      <c r="B19" s="8" t="s">
        <v>222</v>
      </c>
      <c r="C19" s="381">
        <v>182</v>
      </c>
      <c r="D19" s="381">
        <v>182</v>
      </c>
      <c r="E19" s="190">
        <v>227</v>
      </c>
    </row>
    <row r="20" spans="1:5" s="1" customFormat="1" ht="12" customHeight="1" thickBot="1">
      <c r="A20" s="16" t="s">
        <v>215</v>
      </c>
      <c r="B20" s="9" t="s">
        <v>223</v>
      </c>
      <c r="C20" s="384">
        <v>12</v>
      </c>
      <c r="D20" s="384">
        <v>30</v>
      </c>
      <c r="E20" s="192">
        <v>227</v>
      </c>
    </row>
    <row r="21" spans="1:5" s="1" customFormat="1" ht="12" customHeight="1" thickBot="1">
      <c r="A21" s="22" t="s">
        <v>224</v>
      </c>
      <c r="B21" s="23" t="s">
        <v>302</v>
      </c>
      <c r="C21" s="385">
        <v>326</v>
      </c>
      <c r="D21" s="385">
        <v>326</v>
      </c>
      <c r="E21" s="193">
        <v>329</v>
      </c>
    </row>
    <row r="22" spans="1:5" s="1" customFormat="1" ht="12" customHeight="1" thickBot="1">
      <c r="A22" s="22" t="s">
        <v>72</v>
      </c>
      <c r="B22" s="23" t="s">
        <v>226</v>
      </c>
      <c r="C22" s="380">
        <f>+C23+C24+C25+C26+C27+C28+C29+C30</f>
        <v>11359</v>
      </c>
      <c r="D22" s="380">
        <f>+D23+D24+D25+D26+D27+D28+D29+D30</f>
        <v>14461</v>
      </c>
      <c r="E22" s="188">
        <f>+E23+E24+E25+E26+E27+E28+E29+E30</f>
        <v>14461</v>
      </c>
    </row>
    <row r="23" spans="1:5" s="1" customFormat="1" ht="12" customHeight="1">
      <c r="A23" s="17" t="s">
        <v>135</v>
      </c>
      <c r="B23" s="10" t="s">
        <v>232</v>
      </c>
      <c r="C23" s="386">
        <v>10355</v>
      </c>
      <c r="D23" s="386">
        <v>10568</v>
      </c>
      <c r="E23" s="194">
        <v>10568</v>
      </c>
    </row>
    <row r="24" spans="1:5" s="1" customFormat="1" ht="12" customHeight="1">
      <c r="A24" s="15" t="s">
        <v>136</v>
      </c>
      <c r="B24" s="8" t="s">
        <v>233</v>
      </c>
      <c r="C24" s="381">
        <v>994</v>
      </c>
      <c r="D24" s="381">
        <v>971</v>
      </c>
      <c r="E24" s="190">
        <v>971</v>
      </c>
    </row>
    <row r="25" spans="1:5" s="1" customFormat="1" ht="12" customHeight="1">
      <c r="A25" s="15" t="s">
        <v>137</v>
      </c>
      <c r="B25" s="8" t="s">
        <v>234</v>
      </c>
      <c r="C25" s="381"/>
      <c r="D25" s="381">
        <v>28</v>
      </c>
      <c r="E25" s="190">
        <v>28</v>
      </c>
    </row>
    <row r="26" spans="1:5" s="1" customFormat="1" ht="12" customHeight="1">
      <c r="A26" s="18" t="s">
        <v>227</v>
      </c>
      <c r="B26" s="8" t="s">
        <v>140</v>
      </c>
      <c r="C26" s="387"/>
      <c r="D26" s="387"/>
      <c r="E26" s="195"/>
    </row>
    <row r="27" spans="1:5" s="1" customFormat="1" ht="12" customHeight="1">
      <c r="A27" s="18" t="s">
        <v>228</v>
      </c>
      <c r="B27" s="8" t="s">
        <v>1163</v>
      </c>
      <c r="C27" s="387"/>
      <c r="D27" s="387">
        <v>657</v>
      </c>
      <c r="E27" s="195">
        <v>657</v>
      </c>
    </row>
    <row r="28" spans="1:5" s="1" customFormat="1" ht="12" customHeight="1">
      <c r="A28" s="15" t="s">
        <v>229</v>
      </c>
      <c r="B28" s="8" t="s">
        <v>1162</v>
      </c>
      <c r="C28" s="381">
        <v>10</v>
      </c>
      <c r="D28" s="381">
        <v>10</v>
      </c>
      <c r="E28" s="190">
        <v>10</v>
      </c>
    </row>
    <row r="29" spans="1:5" s="1" customFormat="1" ht="12" customHeight="1">
      <c r="A29" s="15" t="s">
        <v>230</v>
      </c>
      <c r="B29" s="8" t="s">
        <v>1164</v>
      </c>
      <c r="C29" s="388"/>
      <c r="D29" s="388">
        <v>1700</v>
      </c>
      <c r="E29" s="196">
        <v>1700</v>
      </c>
    </row>
    <row r="30" spans="1:5" s="1" customFormat="1" ht="12" customHeight="1" thickBot="1">
      <c r="A30" s="15" t="s">
        <v>231</v>
      </c>
      <c r="B30" s="13" t="s">
        <v>1165</v>
      </c>
      <c r="C30" s="388"/>
      <c r="D30" s="388">
        <v>527</v>
      </c>
      <c r="E30" s="196">
        <v>527</v>
      </c>
    </row>
    <row r="31" spans="1:5" s="1" customFormat="1" ht="12" customHeight="1" thickBot="1">
      <c r="A31" s="162" t="s">
        <v>73</v>
      </c>
      <c r="B31" s="23" t="s">
        <v>418</v>
      </c>
      <c r="C31" s="380">
        <f>+C32+C38</f>
        <v>956</v>
      </c>
      <c r="D31" s="380">
        <f>+D32+D38</f>
        <v>1636</v>
      </c>
      <c r="E31" s="188">
        <f>+E32+E38</f>
        <v>1735</v>
      </c>
    </row>
    <row r="32" spans="1:5" s="1" customFormat="1" ht="12" customHeight="1">
      <c r="A32" s="163" t="s">
        <v>138</v>
      </c>
      <c r="B32" s="301" t="s">
        <v>419</v>
      </c>
      <c r="C32" s="389">
        <f>+C33+C34+C35+C36+C37</f>
        <v>956</v>
      </c>
      <c r="D32" s="389">
        <f>+D33+D34+D35+D36+D37</f>
        <v>636</v>
      </c>
      <c r="E32" s="200">
        <f>+E33+E34+E35+E36+E37</f>
        <v>735</v>
      </c>
    </row>
    <row r="33" spans="1:5" s="1" customFormat="1" ht="12" customHeight="1">
      <c r="A33" s="164" t="s">
        <v>141</v>
      </c>
      <c r="B33" s="170" t="s">
        <v>304</v>
      </c>
      <c r="C33" s="388"/>
      <c r="D33" s="388"/>
      <c r="E33" s="196"/>
    </row>
    <row r="34" spans="1:5" s="1" customFormat="1" ht="12" customHeight="1">
      <c r="A34" s="164" t="s">
        <v>142</v>
      </c>
      <c r="B34" s="170" t="s">
        <v>305</v>
      </c>
      <c r="C34" s="388"/>
      <c r="D34" s="388"/>
      <c r="E34" s="196"/>
    </row>
    <row r="35" spans="1:5" s="1" customFormat="1" ht="12" customHeight="1">
      <c r="A35" s="164" t="s">
        <v>143</v>
      </c>
      <c r="B35" s="170" t="s">
        <v>306</v>
      </c>
      <c r="C35" s="388"/>
      <c r="D35" s="388"/>
      <c r="E35" s="196"/>
    </row>
    <row r="36" spans="1:5" s="1" customFormat="1" ht="12" customHeight="1">
      <c r="A36" s="164" t="s">
        <v>144</v>
      </c>
      <c r="B36" s="170" t="s">
        <v>307</v>
      </c>
      <c r="C36" s="388"/>
      <c r="D36" s="388"/>
      <c r="E36" s="196"/>
    </row>
    <row r="37" spans="1:5" s="1" customFormat="1" ht="12" customHeight="1">
      <c r="A37" s="164" t="s">
        <v>239</v>
      </c>
      <c r="B37" s="170" t="s">
        <v>420</v>
      </c>
      <c r="C37" s="388">
        <v>956</v>
      </c>
      <c r="D37" s="388">
        <v>636</v>
      </c>
      <c r="E37" s="196">
        <v>735</v>
      </c>
    </row>
    <row r="38" spans="1:5" s="1" customFormat="1" ht="12" customHeight="1">
      <c r="A38" s="164" t="s">
        <v>139</v>
      </c>
      <c r="B38" s="171" t="s">
        <v>421</v>
      </c>
      <c r="C38" s="390">
        <f>+C39+C40+C41+C42+C43</f>
        <v>0</v>
      </c>
      <c r="D38" s="390">
        <f>+D39+D40+D41+D42+D43</f>
        <v>1000</v>
      </c>
      <c r="E38" s="201">
        <f>+E39+E40+E41+E42+E43</f>
        <v>1000</v>
      </c>
    </row>
    <row r="39" spans="1:5" s="1" customFormat="1" ht="12" customHeight="1">
      <c r="A39" s="164" t="s">
        <v>147</v>
      </c>
      <c r="B39" s="170" t="s">
        <v>304</v>
      </c>
      <c r="C39" s="388"/>
      <c r="D39" s="388"/>
      <c r="E39" s="196"/>
    </row>
    <row r="40" spans="1:5" s="1" customFormat="1" ht="12" customHeight="1">
      <c r="A40" s="164" t="s">
        <v>148</v>
      </c>
      <c r="B40" s="170" t="s">
        <v>305</v>
      </c>
      <c r="C40" s="388"/>
      <c r="D40" s="388"/>
      <c r="E40" s="196"/>
    </row>
    <row r="41" spans="1:5" s="1" customFormat="1" ht="12" customHeight="1">
      <c r="A41" s="164" t="s">
        <v>149</v>
      </c>
      <c r="B41" s="170" t="s">
        <v>306</v>
      </c>
      <c r="C41" s="388"/>
      <c r="D41" s="388"/>
      <c r="E41" s="196"/>
    </row>
    <row r="42" spans="1:5" s="1" customFormat="1" ht="12" customHeight="1">
      <c r="A42" s="164" t="s">
        <v>150</v>
      </c>
      <c r="B42" s="172" t="s">
        <v>307</v>
      </c>
      <c r="C42" s="388"/>
      <c r="D42" s="388"/>
      <c r="E42" s="196"/>
    </row>
    <row r="43" spans="1:5" s="1" customFormat="1" ht="12" customHeight="1" thickBot="1">
      <c r="A43" s="165" t="s">
        <v>240</v>
      </c>
      <c r="B43" s="173" t="s">
        <v>1167</v>
      </c>
      <c r="C43" s="391"/>
      <c r="D43" s="391">
        <v>1000</v>
      </c>
      <c r="E43" s="392">
        <v>1000</v>
      </c>
    </row>
    <row r="44" spans="1:5" s="1" customFormat="1" ht="12" customHeight="1" thickBot="1">
      <c r="A44" s="22" t="s">
        <v>241</v>
      </c>
      <c r="B44" s="302" t="s">
        <v>308</v>
      </c>
      <c r="C44" s="380">
        <f>+C45+C46</f>
        <v>0</v>
      </c>
      <c r="D44" s="380">
        <f>+D45+D46</f>
        <v>148</v>
      </c>
      <c r="E44" s="188">
        <f>+E45+E46</f>
        <v>148</v>
      </c>
    </row>
    <row r="45" spans="1:5" s="1" customFormat="1" ht="12" customHeight="1">
      <c r="A45" s="17" t="s">
        <v>145</v>
      </c>
      <c r="B45" s="183" t="s">
        <v>309</v>
      </c>
      <c r="C45" s="386"/>
      <c r="D45" s="386">
        <v>148</v>
      </c>
      <c r="E45" s="194">
        <v>148</v>
      </c>
    </row>
    <row r="46" spans="1:5" s="1" customFormat="1" ht="12" customHeight="1" thickBot="1">
      <c r="A46" s="14" t="s">
        <v>146</v>
      </c>
      <c r="B46" s="178" t="s">
        <v>313</v>
      </c>
      <c r="C46" s="383"/>
      <c r="D46" s="383"/>
      <c r="E46" s="191"/>
    </row>
    <row r="47" spans="1:5" s="1" customFormat="1" ht="12" customHeight="1" thickBot="1">
      <c r="A47" s="22" t="s">
        <v>75</v>
      </c>
      <c r="B47" s="302" t="s">
        <v>312</v>
      </c>
      <c r="C47" s="380">
        <f>+C48+C49+C50</f>
        <v>150</v>
      </c>
      <c r="D47" s="380">
        <f>+D48+D49+D50</f>
        <v>150</v>
      </c>
      <c r="E47" s="188">
        <f>+E48+E49+E50</f>
        <v>275</v>
      </c>
    </row>
    <row r="48" spans="1:5" s="1" customFormat="1" ht="12" customHeight="1">
      <c r="A48" s="17" t="s">
        <v>244</v>
      </c>
      <c r="B48" s="183" t="s">
        <v>242</v>
      </c>
      <c r="C48" s="393"/>
      <c r="D48" s="393"/>
      <c r="E48" s="394"/>
    </row>
    <row r="49" spans="1:5" s="1" customFormat="1" ht="12" customHeight="1">
      <c r="A49" s="15" t="s">
        <v>245</v>
      </c>
      <c r="B49" s="170" t="s">
        <v>243</v>
      </c>
      <c r="C49" s="388">
        <v>150</v>
      </c>
      <c r="D49" s="388">
        <v>150</v>
      </c>
      <c r="E49" s="196">
        <v>275</v>
      </c>
    </row>
    <row r="50" spans="1:5" s="1" customFormat="1" ht="17.25" customHeight="1" thickBot="1">
      <c r="A50" s="14" t="s">
        <v>356</v>
      </c>
      <c r="B50" s="178" t="s">
        <v>310</v>
      </c>
      <c r="C50" s="395"/>
      <c r="D50" s="395"/>
      <c r="E50" s="396"/>
    </row>
    <row r="51" spans="1:5" s="1" customFormat="1" ht="12" customHeight="1" thickBot="1">
      <c r="A51" s="22" t="s">
        <v>246</v>
      </c>
      <c r="B51" s="303" t="s">
        <v>311</v>
      </c>
      <c r="C51" s="397"/>
      <c r="D51" s="397"/>
      <c r="E51" s="197"/>
    </row>
    <row r="52" spans="1:5" s="1" customFormat="1" ht="12" customHeight="1" thickBot="1">
      <c r="A52" s="22" t="s">
        <v>77</v>
      </c>
      <c r="B52" s="26" t="s">
        <v>247</v>
      </c>
      <c r="C52" s="398">
        <f>+C7+C12+C21+C22+C31+C44+C47+C51</f>
        <v>14904</v>
      </c>
      <c r="D52" s="398">
        <f>+D7+D12+D21+D22+D31+D44+D47+D51</f>
        <v>18834</v>
      </c>
      <c r="E52" s="198">
        <f>+E7+E12+E21+E22+E31+E44+E47+E51</f>
        <v>19750</v>
      </c>
    </row>
    <row r="53" spans="1:5" s="1" customFormat="1" ht="12" customHeight="1" thickBot="1">
      <c r="A53" s="174" t="s">
        <v>78</v>
      </c>
      <c r="B53" s="169" t="s">
        <v>314</v>
      </c>
      <c r="C53" s="399">
        <f>+C54+C60</f>
        <v>10051</v>
      </c>
      <c r="D53" s="399">
        <f>+D54+D60</f>
        <v>10645</v>
      </c>
      <c r="E53" s="199">
        <f>+E54+E60</f>
        <v>10645</v>
      </c>
    </row>
    <row r="54" spans="1:5" s="1" customFormat="1" ht="12" customHeight="1">
      <c r="A54" s="304" t="s">
        <v>189</v>
      </c>
      <c r="B54" s="301" t="s">
        <v>385</v>
      </c>
      <c r="C54" s="388">
        <f>+C55+C56+C57+C58+C59</f>
        <v>10051</v>
      </c>
      <c r="D54" s="388">
        <f>+D55+D56+D57+D58+D59</f>
        <v>10645</v>
      </c>
      <c r="E54" s="196">
        <f>+E55+E56+E57+E58+E59</f>
        <v>10645</v>
      </c>
    </row>
    <row r="55" spans="1:5" s="1" customFormat="1" ht="12" customHeight="1">
      <c r="A55" s="175" t="s">
        <v>326</v>
      </c>
      <c r="B55" s="170" t="s">
        <v>315</v>
      </c>
      <c r="C55" s="388">
        <v>10051</v>
      </c>
      <c r="D55" s="388">
        <v>10645</v>
      </c>
      <c r="E55" s="196">
        <v>10645</v>
      </c>
    </row>
    <row r="56" spans="1:5" s="1" customFormat="1" ht="12" customHeight="1">
      <c r="A56" s="175" t="s">
        <v>327</v>
      </c>
      <c r="B56" s="170" t="s">
        <v>316</v>
      </c>
      <c r="C56" s="388"/>
      <c r="D56" s="388"/>
      <c r="E56" s="196"/>
    </row>
    <row r="57" spans="1:5" s="1" customFormat="1" ht="12" customHeight="1">
      <c r="A57" s="175" t="s">
        <v>328</v>
      </c>
      <c r="B57" s="170" t="s">
        <v>317</v>
      </c>
      <c r="C57" s="388"/>
      <c r="D57" s="388"/>
      <c r="E57" s="196"/>
    </row>
    <row r="58" spans="1:5" s="1" customFormat="1" ht="12" customHeight="1">
      <c r="A58" s="175" t="s">
        <v>329</v>
      </c>
      <c r="B58" s="170" t="s">
        <v>318</v>
      </c>
      <c r="C58" s="388"/>
      <c r="D58" s="388"/>
      <c r="E58" s="196"/>
    </row>
    <row r="59" spans="1:5" s="1" customFormat="1" ht="12" customHeight="1">
      <c r="A59" s="175" t="s">
        <v>330</v>
      </c>
      <c r="B59" s="170" t="s">
        <v>319</v>
      </c>
      <c r="C59" s="388"/>
      <c r="D59" s="388"/>
      <c r="E59" s="196"/>
    </row>
    <row r="60" spans="1:5" s="1" customFormat="1" ht="12" customHeight="1">
      <c r="A60" s="176" t="s">
        <v>190</v>
      </c>
      <c r="B60" s="171" t="s">
        <v>384</v>
      </c>
      <c r="C60" s="388">
        <f>+C61+C62+C63+C64+C65</f>
        <v>0</v>
      </c>
      <c r="D60" s="388">
        <f>+D61+D62+D63+D64+D65</f>
        <v>0</v>
      </c>
      <c r="E60" s="196">
        <f>+E61+E62+E63+E64+E65</f>
        <v>0</v>
      </c>
    </row>
    <row r="61" spans="1:5" s="1" customFormat="1" ht="12" customHeight="1">
      <c r="A61" s="175" t="s">
        <v>331</v>
      </c>
      <c r="B61" s="170" t="s">
        <v>320</v>
      </c>
      <c r="C61" s="388"/>
      <c r="D61" s="388"/>
      <c r="E61" s="196"/>
    </row>
    <row r="62" spans="1:5" s="1" customFormat="1" ht="12" customHeight="1">
      <c r="A62" s="175" t="s">
        <v>332</v>
      </c>
      <c r="B62" s="170" t="s">
        <v>321</v>
      </c>
      <c r="C62" s="388"/>
      <c r="D62" s="388"/>
      <c r="E62" s="196"/>
    </row>
    <row r="63" spans="1:5" s="1" customFormat="1" ht="12" customHeight="1">
      <c r="A63" s="175" t="s">
        <v>333</v>
      </c>
      <c r="B63" s="170" t="s">
        <v>322</v>
      </c>
      <c r="C63" s="388"/>
      <c r="D63" s="388"/>
      <c r="E63" s="196"/>
    </row>
    <row r="64" spans="1:5" s="1" customFormat="1" ht="12" customHeight="1">
      <c r="A64" s="175" t="s">
        <v>334</v>
      </c>
      <c r="B64" s="170" t="s">
        <v>323</v>
      </c>
      <c r="C64" s="388"/>
      <c r="D64" s="388"/>
      <c r="E64" s="196"/>
    </row>
    <row r="65" spans="1:5" s="1" customFormat="1" ht="12" customHeight="1" thickBot="1">
      <c r="A65" s="177" t="s">
        <v>335</v>
      </c>
      <c r="B65" s="178" t="s">
        <v>324</v>
      </c>
      <c r="C65" s="388"/>
      <c r="D65" s="388"/>
      <c r="E65" s="196"/>
    </row>
    <row r="66" spans="1:5" s="1" customFormat="1" ht="13.5" customHeight="1" thickBot="1">
      <c r="A66" s="179" t="s">
        <v>79</v>
      </c>
      <c r="B66" s="305" t="s">
        <v>382</v>
      </c>
      <c r="C66" s="399">
        <f>+C52+C53</f>
        <v>24955</v>
      </c>
      <c r="D66" s="399">
        <f>+D52+D53</f>
        <v>29479</v>
      </c>
      <c r="E66" s="199">
        <f>+E52+E53</f>
        <v>30395</v>
      </c>
    </row>
    <row r="67" spans="1:5" s="1" customFormat="1" ht="12" customHeight="1" thickBot="1">
      <c r="A67" s="180" t="s">
        <v>80</v>
      </c>
      <c r="B67" s="306" t="s">
        <v>325</v>
      </c>
      <c r="C67" s="401"/>
      <c r="D67" s="401"/>
      <c r="E67" s="209">
        <v>54</v>
      </c>
    </row>
    <row r="68" spans="1:5" s="1" customFormat="1" ht="12.95" customHeight="1" thickBot="1">
      <c r="A68" s="179" t="s">
        <v>81</v>
      </c>
      <c r="B68" s="305" t="s">
        <v>383</v>
      </c>
      <c r="C68" s="402">
        <f>+C66+C67</f>
        <v>24955</v>
      </c>
      <c r="D68" s="402">
        <f>+D66+D67</f>
        <v>29479</v>
      </c>
      <c r="E68" s="210">
        <f>+E66+E67</f>
        <v>30449</v>
      </c>
    </row>
    <row r="69" spans="1:5" ht="16.5" customHeight="1">
      <c r="A69" s="5"/>
      <c r="B69" s="6"/>
      <c r="C69" s="203"/>
      <c r="D69" s="203"/>
      <c r="E69" s="203"/>
    </row>
    <row r="70" spans="1:5" s="211" customFormat="1" ht="16.5" customHeight="1">
      <c r="A70" s="782" t="s">
        <v>97</v>
      </c>
      <c r="B70" s="782"/>
      <c r="C70" s="782"/>
      <c r="D70" s="782"/>
      <c r="E70" s="782"/>
    </row>
    <row r="71" spans="1:5" ht="38.1" customHeight="1" thickBot="1">
      <c r="A71" s="323" t="s">
        <v>197</v>
      </c>
      <c r="B71" s="323"/>
      <c r="C71" s="82"/>
      <c r="D71" s="82"/>
      <c r="E71" s="82" t="s">
        <v>355</v>
      </c>
    </row>
    <row r="72" spans="1:5" s="35" customFormat="1" ht="12" customHeight="1">
      <c r="A72" s="783" t="s">
        <v>129</v>
      </c>
      <c r="B72" s="785" t="s">
        <v>432</v>
      </c>
      <c r="C72" s="787" t="s">
        <v>0</v>
      </c>
      <c r="D72" s="787"/>
      <c r="E72" s="788"/>
    </row>
    <row r="73" spans="1:5" ht="12" customHeight="1" thickBot="1">
      <c r="A73" s="784"/>
      <c r="B73" s="786"/>
      <c r="C73" s="325" t="s">
        <v>433</v>
      </c>
      <c r="D73" s="325" t="s">
        <v>440</v>
      </c>
      <c r="E73" s="326" t="s">
        <v>441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248</v>
      </c>
      <c r="C75" s="379">
        <f>+C76+C77+C78+C79+C80</f>
        <v>16955</v>
      </c>
      <c r="D75" s="379">
        <f>+D76+D77+D78+D79+D80</f>
        <v>18703</v>
      </c>
      <c r="E75" s="187">
        <f>+E76+E77+E78+E79+E80</f>
        <v>16853</v>
      </c>
    </row>
    <row r="76" spans="1:5" ht="12" customHeight="1">
      <c r="A76" s="19" t="s">
        <v>151</v>
      </c>
      <c r="B76" s="11" t="s">
        <v>98</v>
      </c>
      <c r="C76" s="382">
        <v>4103</v>
      </c>
      <c r="D76" s="382">
        <v>4210</v>
      </c>
      <c r="E76" s="189">
        <v>3965</v>
      </c>
    </row>
    <row r="77" spans="1:5" ht="12" customHeight="1">
      <c r="A77" s="15" t="s">
        <v>152</v>
      </c>
      <c r="B77" s="8" t="s">
        <v>249</v>
      </c>
      <c r="C77" s="381">
        <v>1131</v>
      </c>
      <c r="D77" s="381">
        <v>1084</v>
      </c>
      <c r="E77" s="190">
        <v>1001</v>
      </c>
    </row>
    <row r="78" spans="1:5" ht="12" customHeight="1">
      <c r="A78" s="15" t="s">
        <v>153</v>
      </c>
      <c r="B78" s="8" t="s">
        <v>180</v>
      </c>
      <c r="C78" s="387">
        <v>4597</v>
      </c>
      <c r="D78" s="387">
        <v>5254</v>
      </c>
      <c r="E78" s="195">
        <v>4656</v>
      </c>
    </row>
    <row r="79" spans="1:5" ht="12" customHeight="1">
      <c r="A79" s="15" t="s">
        <v>154</v>
      </c>
      <c r="B79" s="12" t="s">
        <v>250</v>
      </c>
      <c r="C79" s="387"/>
      <c r="D79" s="387"/>
      <c r="E79" s="195"/>
    </row>
    <row r="80" spans="1:5" ht="12" customHeight="1">
      <c r="A80" s="15" t="s">
        <v>163</v>
      </c>
      <c r="B80" s="21" t="s">
        <v>251</v>
      </c>
      <c r="C80" s="387">
        <v>7124</v>
      </c>
      <c r="D80" s="387">
        <v>8155</v>
      </c>
      <c r="E80" s="195">
        <v>7231</v>
      </c>
    </row>
    <row r="81" spans="1:5" ht="12" customHeight="1">
      <c r="A81" s="15" t="s">
        <v>155</v>
      </c>
      <c r="B81" s="8" t="s">
        <v>269</v>
      </c>
      <c r="C81" s="387"/>
      <c r="D81" s="387"/>
      <c r="E81" s="195"/>
    </row>
    <row r="82" spans="1:5" ht="12" customHeight="1">
      <c r="A82" s="15" t="s">
        <v>156</v>
      </c>
      <c r="B82" s="85" t="s">
        <v>270</v>
      </c>
      <c r="C82" s="387">
        <v>3032</v>
      </c>
      <c r="D82" s="387">
        <v>3132</v>
      </c>
      <c r="E82" s="195">
        <v>2398</v>
      </c>
    </row>
    <row r="83" spans="1:5" ht="12" customHeight="1">
      <c r="A83" s="15" t="s">
        <v>164</v>
      </c>
      <c r="B83" s="85" t="s">
        <v>336</v>
      </c>
      <c r="C83" s="387">
        <v>3522</v>
      </c>
      <c r="D83" s="387">
        <v>4453</v>
      </c>
      <c r="E83" s="195">
        <v>4453</v>
      </c>
    </row>
    <row r="84" spans="1:5" ht="12" customHeight="1">
      <c r="A84" s="15" t="s">
        <v>165</v>
      </c>
      <c r="B84" s="86" t="s">
        <v>271</v>
      </c>
      <c r="C84" s="387">
        <v>570</v>
      </c>
      <c r="D84" s="387">
        <v>570</v>
      </c>
      <c r="E84" s="195">
        <v>380</v>
      </c>
    </row>
    <row r="85" spans="1:5" ht="12" customHeight="1">
      <c r="A85" s="14" t="s">
        <v>166</v>
      </c>
      <c r="B85" s="87" t="s">
        <v>272</v>
      </c>
      <c r="C85" s="387"/>
      <c r="D85" s="387"/>
      <c r="E85" s="195"/>
    </row>
    <row r="86" spans="1:5" ht="12" customHeight="1">
      <c r="A86" s="15" t="s">
        <v>167</v>
      </c>
      <c r="B86" s="87" t="s">
        <v>273</v>
      </c>
      <c r="C86" s="387"/>
      <c r="D86" s="387"/>
      <c r="E86" s="195"/>
    </row>
    <row r="87" spans="1:5" ht="12" customHeight="1" thickBot="1">
      <c r="A87" s="20" t="s">
        <v>169</v>
      </c>
      <c r="B87" s="88" t="s">
        <v>274</v>
      </c>
      <c r="C87" s="403"/>
      <c r="D87" s="403"/>
      <c r="E87" s="204"/>
    </row>
    <row r="88" spans="1:5" ht="12" customHeight="1" thickBot="1">
      <c r="A88" s="22" t="s">
        <v>69</v>
      </c>
      <c r="B88" s="29" t="s">
        <v>357</v>
      </c>
      <c r="C88" s="380">
        <f>+C89+C90+C91</f>
        <v>4000</v>
      </c>
      <c r="D88" s="380">
        <f>+D89+D90+D91</f>
        <v>5000</v>
      </c>
      <c r="E88" s="188">
        <f>+E89+E90+E91</f>
        <v>3889</v>
      </c>
    </row>
    <row r="89" spans="1:5" ht="12" customHeight="1">
      <c r="A89" s="17" t="s">
        <v>157</v>
      </c>
      <c r="B89" s="8" t="s">
        <v>337</v>
      </c>
      <c r="C89" s="386"/>
      <c r="D89" s="386"/>
      <c r="E89" s="194"/>
    </row>
    <row r="90" spans="1:5" ht="12" customHeight="1">
      <c r="A90" s="17" t="s">
        <v>158</v>
      </c>
      <c r="B90" s="13" t="s">
        <v>253</v>
      </c>
      <c r="C90" s="381"/>
      <c r="D90" s="381"/>
      <c r="E90" s="190"/>
    </row>
    <row r="91" spans="1:5" ht="12" customHeight="1">
      <c r="A91" s="17" t="s">
        <v>159</v>
      </c>
      <c r="B91" s="170" t="s">
        <v>358</v>
      </c>
      <c r="C91" s="381">
        <v>4000</v>
      </c>
      <c r="D91" s="381">
        <v>5000</v>
      </c>
      <c r="E91" s="190">
        <v>3889</v>
      </c>
    </row>
    <row r="92" spans="1:5" ht="22.5">
      <c r="A92" s="17" t="s">
        <v>160</v>
      </c>
      <c r="B92" s="170" t="s">
        <v>1166</v>
      </c>
      <c r="C92" s="381"/>
      <c r="D92" s="381">
        <v>1000</v>
      </c>
      <c r="E92" s="190">
        <v>1000</v>
      </c>
    </row>
    <row r="93" spans="1:5" ht="12" customHeight="1">
      <c r="A93" s="17" t="s">
        <v>161</v>
      </c>
      <c r="B93" s="170" t="s">
        <v>359</v>
      </c>
      <c r="C93" s="381">
        <v>4000</v>
      </c>
      <c r="D93" s="381">
        <v>4000</v>
      </c>
      <c r="E93" s="190">
        <v>2889</v>
      </c>
    </row>
    <row r="94" spans="1:5" ht="12" customHeight="1">
      <c r="A94" s="17" t="s">
        <v>168</v>
      </c>
      <c r="B94" s="170" t="s">
        <v>360</v>
      </c>
      <c r="C94" s="381"/>
      <c r="D94" s="381"/>
      <c r="E94" s="190"/>
    </row>
    <row r="95" spans="1:5" ht="12" customHeight="1">
      <c r="A95" s="17" t="s">
        <v>170</v>
      </c>
      <c r="B95" s="307" t="s">
        <v>340</v>
      </c>
      <c r="C95" s="381"/>
      <c r="D95" s="381"/>
      <c r="E95" s="190"/>
    </row>
    <row r="96" spans="1:5" ht="24" customHeight="1">
      <c r="A96" s="17" t="s">
        <v>254</v>
      </c>
      <c r="B96" s="307" t="s">
        <v>341</v>
      </c>
      <c r="C96" s="381"/>
      <c r="D96" s="381"/>
      <c r="E96" s="190"/>
    </row>
    <row r="97" spans="1:5" ht="21.75" customHeight="1">
      <c r="A97" s="17" t="s">
        <v>255</v>
      </c>
      <c r="B97" s="307" t="s">
        <v>339</v>
      </c>
      <c r="C97" s="381"/>
      <c r="D97" s="381"/>
      <c r="E97" s="190"/>
    </row>
    <row r="98" spans="1:5" ht="12" customHeight="1" thickBot="1">
      <c r="A98" s="14" t="s">
        <v>256</v>
      </c>
      <c r="B98" s="308" t="s">
        <v>453</v>
      </c>
      <c r="C98" s="387"/>
      <c r="D98" s="387"/>
      <c r="E98" s="195"/>
    </row>
    <row r="99" spans="1:5" ht="12" customHeight="1" thickBot="1">
      <c r="A99" s="22" t="s">
        <v>70</v>
      </c>
      <c r="B99" s="73" t="s">
        <v>361</v>
      </c>
      <c r="C99" s="380">
        <f>+C100+C101</f>
        <v>4000</v>
      </c>
      <c r="D99" s="380">
        <f>+D100+D101</f>
        <v>5776</v>
      </c>
      <c r="E99" s="188">
        <f>+E100+E101</f>
        <v>0</v>
      </c>
    </row>
    <row r="100" spans="1:5" s="168" customFormat="1" ht="12" customHeight="1">
      <c r="A100" s="17" t="s">
        <v>131</v>
      </c>
      <c r="B100" s="10" t="s">
        <v>112</v>
      </c>
      <c r="C100" s="386"/>
      <c r="D100" s="386"/>
      <c r="E100" s="194">
        <v>0</v>
      </c>
    </row>
    <row r="101" spans="1:5" ht="12" customHeight="1" thickBot="1">
      <c r="A101" s="18" t="s">
        <v>132</v>
      </c>
      <c r="B101" s="13" t="s">
        <v>113</v>
      </c>
      <c r="C101" s="387">
        <v>4000</v>
      </c>
      <c r="D101" s="387">
        <v>5776</v>
      </c>
      <c r="E101" s="195"/>
    </row>
    <row r="102" spans="1:5" ht="12" customHeight="1" thickBot="1">
      <c r="A102" s="174" t="s">
        <v>71</v>
      </c>
      <c r="B102" s="169" t="s">
        <v>342</v>
      </c>
      <c r="C102" s="404"/>
      <c r="D102" s="404"/>
      <c r="E102" s="405"/>
    </row>
    <row r="103" spans="1:5" ht="12" customHeight="1" thickBot="1">
      <c r="A103" s="166" t="s">
        <v>72</v>
      </c>
      <c r="B103" s="167" t="s">
        <v>201</v>
      </c>
      <c r="C103" s="379">
        <f>+C75+C88+C99+C102</f>
        <v>24955</v>
      </c>
      <c r="D103" s="379">
        <f>+D75+D88+D99+D102</f>
        <v>29479</v>
      </c>
      <c r="E103" s="187">
        <f>+E75+E88+E99+E102</f>
        <v>20742</v>
      </c>
    </row>
    <row r="104" spans="1:5" ht="12" customHeight="1" thickBot="1">
      <c r="A104" s="174" t="s">
        <v>73</v>
      </c>
      <c r="B104" s="169" t="s">
        <v>424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138</v>
      </c>
      <c r="B105" s="309" t="s">
        <v>1142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141</v>
      </c>
      <c r="B106" s="183" t="s">
        <v>343</v>
      </c>
      <c r="C106" s="388"/>
      <c r="D106" s="388"/>
      <c r="E106" s="196"/>
    </row>
    <row r="107" spans="1:5" ht="12" customHeight="1">
      <c r="A107" s="175" t="s">
        <v>142</v>
      </c>
      <c r="B107" s="170" t="s">
        <v>344</v>
      </c>
      <c r="C107" s="388"/>
      <c r="D107" s="388"/>
      <c r="E107" s="196"/>
    </row>
    <row r="108" spans="1:5" ht="12" customHeight="1">
      <c r="A108" s="175" t="s">
        <v>143</v>
      </c>
      <c r="B108" s="170" t="s">
        <v>345</v>
      </c>
      <c r="C108" s="388"/>
      <c r="D108" s="388"/>
      <c r="E108" s="196"/>
    </row>
    <row r="109" spans="1:5" ht="12" customHeight="1">
      <c r="A109" s="175" t="s">
        <v>144</v>
      </c>
      <c r="B109" s="170" t="s">
        <v>346</v>
      </c>
      <c r="C109" s="388"/>
      <c r="D109" s="388"/>
      <c r="E109" s="196"/>
    </row>
    <row r="110" spans="1:5" ht="12" customHeight="1">
      <c r="A110" s="175" t="s">
        <v>239</v>
      </c>
      <c r="B110" s="170" t="s">
        <v>347</v>
      </c>
      <c r="C110" s="388"/>
      <c r="D110" s="388"/>
      <c r="E110" s="196"/>
    </row>
    <row r="111" spans="1:5" ht="12" customHeight="1">
      <c r="A111" s="175" t="s">
        <v>257</v>
      </c>
      <c r="B111" s="170" t="s">
        <v>348</v>
      </c>
      <c r="C111" s="388"/>
      <c r="D111" s="388"/>
      <c r="E111" s="196"/>
    </row>
    <row r="112" spans="1:5" ht="12" customHeight="1" thickBot="1">
      <c r="A112" s="184" t="s">
        <v>258</v>
      </c>
      <c r="B112" s="185" t="s">
        <v>349</v>
      </c>
      <c r="C112" s="388"/>
      <c r="D112" s="388"/>
      <c r="E112" s="196"/>
    </row>
    <row r="113" spans="1:5" ht="12" customHeight="1" thickBot="1">
      <c r="A113" s="181" t="s">
        <v>139</v>
      </c>
      <c r="B113" s="309" t="s">
        <v>1143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147</v>
      </c>
      <c r="B114" s="183" t="s">
        <v>343</v>
      </c>
      <c r="C114" s="388"/>
      <c r="D114" s="388"/>
      <c r="E114" s="196"/>
    </row>
    <row r="115" spans="1:5" ht="12" customHeight="1">
      <c r="A115" s="175" t="s">
        <v>148</v>
      </c>
      <c r="B115" s="170" t="s">
        <v>350</v>
      </c>
      <c r="C115" s="388"/>
      <c r="D115" s="388"/>
      <c r="E115" s="196"/>
    </row>
    <row r="116" spans="1:5" ht="12" customHeight="1">
      <c r="A116" s="175" t="s">
        <v>149</v>
      </c>
      <c r="B116" s="170" t="s">
        <v>345</v>
      </c>
      <c r="C116" s="388"/>
      <c r="D116" s="388"/>
      <c r="E116" s="196"/>
    </row>
    <row r="117" spans="1:5" ht="12" customHeight="1">
      <c r="A117" s="175" t="s">
        <v>150</v>
      </c>
      <c r="B117" s="170" t="s">
        <v>346</v>
      </c>
      <c r="C117" s="388"/>
      <c r="D117" s="388"/>
      <c r="E117" s="196"/>
    </row>
    <row r="118" spans="1:5" ht="12" customHeight="1">
      <c r="A118" s="175" t="s">
        <v>240</v>
      </c>
      <c r="B118" s="170" t="s">
        <v>347</v>
      </c>
      <c r="C118" s="388"/>
      <c r="D118" s="388"/>
      <c r="E118" s="196"/>
    </row>
    <row r="119" spans="1:5" ht="12" customHeight="1">
      <c r="A119" s="175" t="s">
        <v>259</v>
      </c>
      <c r="B119" s="170" t="s">
        <v>351</v>
      </c>
      <c r="C119" s="388"/>
      <c r="D119" s="388"/>
      <c r="E119" s="196"/>
    </row>
    <row r="120" spans="1:5" ht="12" customHeight="1">
      <c r="A120" s="175" t="s">
        <v>260</v>
      </c>
      <c r="B120" s="170" t="s">
        <v>349</v>
      </c>
      <c r="C120" s="388"/>
      <c r="D120" s="388"/>
      <c r="E120" s="196"/>
    </row>
    <row r="121" spans="1:9" ht="15" customHeight="1" thickBot="1">
      <c r="A121" s="184" t="s">
        <v>261</v>
      </c>
      <c r="B121" s="185" t="s">
        <v>425</v>
      </c>
      <c r="C121" s="388"/>
      <c r="D121" s="388"/>
      <c r="E121" s="196"/>
      <c r="F121" s="36"/>
      <c r="G121" s="74"/>
      <c r="H121" s="74"/>
      <c r="I121" s="74"/>
    </row>
    <row r="122" spans="1:5" s="1" customFormat="1" ht="12.95" customHeight="1" thickBot="1">
      <c r="A122" s="174" t="s">
        <v>74</v>
      </c>
      <c r="B122" s="305" t="s">
        <v>352</v>
      </c>
      <c r="C122" s="406">
        <f>+C103+C104</f>
        <v>24955</v>
      </c>
      <c r="D122" s="406">
        <f>+D103+D104</f>
        <v>29479</v>
      </c>
      <c r="E122" s="205">
        <f>+E103+E104</f>
        <v>20742</v>
      </c>
    </row>
    <row r="123" spans="1:5" ht="13.5" customHeight="1" thickBot="1">
      <c r="A123" s="174" t="s">
        <v>75</v>
      </c>
      <c r="B123" s="305" t="s">
        <v>353</v>
      </c>
      <c r="C123" s="407"/>
      <c r="D123" s="407"/>
      <c r="E123" s="206">
        <v>260</v>
      </c>
    </row>
    <row r="124" spans="1:5" ht="16.5" thickBot="1">
      <c r="A124" s="186" t="s">
        <v>76</v>
      </c>
      <c r="B124" s="306" t="s">
        <v>354</v>
      </c>
      <c r="C124" s="399">
        <f>+C122+C123</f>
        <v>24955</v>
      </c>
      <c r="D124" s="399">
        <f>+D122+D123</f>
        <v>29479</v>
      </c>
      <c r="E124" s="199">
        <f>+E122+E123</f>
        <v>21002</v>
      </c>
    </row>
    <row r="125" spans="1:5" ht="15" customHeight="1">
      <c r="A125" s="310"/>
      <c r="B125" s="310"/>
      <c r="C125" s="311"/>
      <c r="D125" s="311"/>
      <c r="E125" s="311"/>
    </row>
    <row r="126" spans="1:5" ht="13.5" customHeight="1">
      <c r="A126" s="324" t="s">
        <v>204</v>
      </c>
      <c r="B126" s="324"/>
      <c r="C126" s="324"/>
      <c r="D126" s="324"/>
      <c r="E126" s="324"/>
    </row>
    <row r="127" spans="1:5" ht="15" customHeight="1" thickBot="1">
      <c r="A127" s="322" t="s">
        <v>198</v>
      </c>
      <c r="B127" s="322"/>
      <c r="C127" s="208"/>
      <c r="D127" s="208"/>
      <c r="E127" s="208" t="s">
        <v>355</v>
      </c>
    </row>
    <row r="128" spans="1:5" ht="21.75" thickBot="1">
      <c r="A128" s="22">
        <v>1</v>
      </c>
      <c r="B128" s="29" t="s">
        <v>268</v>
      </c>
      <c r="C128" s="207">
        <f>+C52-C103</f>
        <v>-10051</v>
      </c>
      <c r="D128" s="207">
        <f>+D52-D103</f>
        <v>-10645</v>
      </c>
      <c r="E128" s="188">
        <f>+E52-E103</f>
        <v>-992</v>
      </c>
    </row>
    <row r="129" spans="1:5" ht="12.75">
      <c r="A129" s="34"/>
      <c r="B129" s="34"/>
      <c r="C129" s="34"/>
      <c r="D129" s="34"/>
      <c r="E129" s="34"/>
    </row>
    <row r="130" spans="1:5" ht="12.75">
      <c r="A130" s="34"/>
      <c r="B130" s="34"/>
      <c r="C130" s="34"/>
      <c r="D130" s="34"/>
      <c r="E130" s="34"/>
    </row>
    <row r="131" spans="1:5" ht="12.75">
      <c r="A131" s="34"/>
      <c r="B131" s="34"/>
      <c r="C131" s="34"/>
      <c r="D131" s="34"/>
      <c r="E131" s="34"/>
    </row>
    <row r="132" spans="1:5" ht="12.75">
      <c r="A132" s="34"/>
      <c r="B132" s="34"/>
      <c r="C132" s="34"/>
      <c r="D132" s="34"/>
      <c r="E132" s="34"/>
    </row>
    <row r="133" spans="1:5" ht="12.75">
      <c r="A133" s="34"/>
      <c r="B133" s="34"/>
      <c r="C133" s="34"/>
      <c r="D133" s="34"/>
      <c r="E133" s="34"/>
    </row>
    <row r="134" spans="1:5" ht="12.75">
      <c r="A134" s="34"/>
      <c r="B134" s="34"/>
      <c r="C134" s="34"/>
      <c r="D134" s="34"/>
      <c r="E134" s="34"/>
    </row>
    <row r="135" spans="1:5" ht="12.75">
      <c r="A135" s="34"/>
      <c r="B135" s="34"/>
      <c r="C135" s="34"/>
      <c r="D135" s="34"/>
      <c r="E135" s="34"/>
    </row>
    <row r="136" spans="1:5" ht="12.75">
      <c r="A136" s="34"/>
      <c r="B136" s="34"/>
      <c r="C136" s="34"/>
      <c r="D136" s="34"/>
      <c r="E136" s="34"/>
    </row>
    <row r="137" spans="1:5" ht="12.75">
      <c r="A137" s="34"/>
      <c r="B137" s="34"/>
      <c r="C137" s="34"/>
      <c r="D137" s="34"/>
      <c r="E137" s="34"/>
    </row>
    <row r="138" spans="1:5" ht="12.75">
      <c r="A138" s="34"/>
      <c r="B138" s="34"/>
      <c r="C138" s="34"/>
      <c r="D138" s="34"/>
      <c r="E138" s="34"/>
    </row>
    <row r="139" spans="1:5" ht="12.75">
      <c r="A139" s="34"/>
      <c r="B139" s="34"/>
      <c r="C139" s="34"/>
      <c r="D139" s="34"/>
      <c r="E139" s="34"/>
    </row>
    <row r="140" spans="1:5" ht="12.75">
      <c r="A140" s="34"/>
      <c r="B140" s="34"/>
      <c r="C140" s="34"/>
      <c r="D140" s="34"/>
      <c r="E140" s="34"/>
    </row>
    <row r="141" spans="1:5" ht="12.75">
      <c r="A141" s="34"/>
      <c r="B141" s="34"/>
      <c r="C141" s="34"/>
      <c r="D141" s="34"/>
      <c r="E141" s="34"/>
    </row>
    <row r="142" spans="1:5" ht="12.75">
      <c r="A142" s="34"/>
      <c r="B142" s="34"/>
      <c r="C142" s="34"/>
      <c r="D142" s="34"/>
      <c r="E142" s="34"/>
    </row>
    <row r="143" spans="1:5" ht="12.75">
      <c r="A143" s="34"/>
      <c r="B143" s="34"/>
      <c r="C143" s="34"/>
      <c r="D143" s="34"/>
      <c r="E143" s="34"/>
    </row>
    <row r="144" spans="1:5" ht="12.75">
      <c r="A144" s="34"/>
      <c r="B144" s="34"/>
      <c r="C144" s="34"/>
      <c r="D144" s="34"/>
      <c r="E144" s="34"/>
    </row>
  </sheetData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Pula Község Önkormányzata
2013. ÉVI ZÁRSZÁMADÁS
KÖTELEZŐ FELADATAINAK MÉRLEGE &amp;10
&amp;R&amp;"Times New Roman CE,Félkövér dőlt"&amp;11 1.2. melléklet a ....../2014. (......) önkormányzati rendelethez</oddHeader>
  </headerFooter>
  <rowBreaks count="1" manualBreakCount="1">
    <brk id="69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zoomScaleSheetLayoutView="115" workbookViewId="0" topLeftCell="A1">
      <selection activeCell="H25" sqref="H2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F1" s="151" t="s">
        <v>1156</v>
      </c>
    </row>
    <row r="2" spans="1:6" s="65" customFormat="1" ht="25.5" customHeight="1">
      <c r="A2" s="819" t="s">
        <v>278</v>
      </c>
      <c r="B2" s="820"/>
      <c r="C2" s="834" t="s">
        <v>286</v>
      </c>
      <c r="D2" s="835"/>
      <c r="E2" s="836"/>
      <c r="F2" s="154" t="s">
        <v>116</v>
      </c>
    </row>
    <row r="3" spans="1:6" s="65" customFormat="1" ht="16.5" thickBot="1">
      <c r="A3" s="115" t="s">
        <v>277</v>
      </c>
      <c r="B3" s="116"/>
      <c r="C3" s="837" t="s">
        <v>287</v>
      </c>
      <c r="D3" s="838"/>
      <c r="E3" s="839"/>
      <c r="F3" s="155" t="s">
        <v>119</v>
      </c>
    </row>
    <row r="4" spans="1:6" s="66" customFormat="1" ht="15.95" customHeight="1" thickBot="1">
      <c r="A4" s="117"/>
      <c r="B4" s="117"/>
      <c r="C4" s="117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64</v>
      </c>
      <c r="D25" s="252"/>
      <c r="E25" s="252"/>
      <c r="F25" s="251"/>
    </row>
    <row r="26" spans="1:6" s="67" customFormat="1" ht="12" customHeight="1" thickBot="1">
      <c r="A26" s="108" t="s">
        <v>72</v>
      </c>
      <c r="B26" s="95"/>
      <c r="C26" s="73" t="s">
        <v>60</v>
      </c>
      <c r="D26" s="216"/>
      <c r="E26" s="216"/>
      <c r="F26" s="221"/>
    </row>
    <row r="27" spans="1:6" s="68" customFormat="1" ht="12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s="68" customFormat="1" ht="15" customHeight="1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ht="13.5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56" customFormat="1" ht="16.5" customHeight="1" thickBot="1">
      <c r="A31" s="135" t="s">
        <v>75</v>
      </c>
      <c r="B31" s="136"/>
      <c r="C31" s="137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s="69" customFormat="1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2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5" customHeight="1">
      <c r="A44" s="143"/>
      <c r="B44" s="91" t="s">
        <v>159</v>
      </c>
      <c r="C44" s="8" t="s">
        <v>111</v>
      </c>
      <c r="D44" s="60"/>
      <c r="E44" s="60"/>
      <c r="F44" s="61"/>
    </row>
    <row r="45" spans="1:6" ht="23.25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4.25" customHeight="1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view="pageBreakPreview" zoomScale="130" zoomScaleSheetLayoutView="130" workbookViewId="0" topLeftCell="A1">
      <selection activeCell="F42" sqref="F42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1141</v>
      </c>
    </row>
    <row r="2" spans="1:6" s="65" customFormat="1" ht="25.5" customHeight="1">
      <c r="A2" s="819" t="s">
        <v>278</v>
      </c>
      <c r="B2" s="820"/>
      <c r="C2" s="834" t="s">
        <v>1157</v>
      </c>
      <c r="D2" s="835"/>
      <c r="E2" s="836"/>
      <c r="F2" s="154" t="s">
        <v>117</v>
      </c>
    </row>
    <row r="3" spans="1:6" s="65" customFormat="1" ht="16.5" thickBot="1">
      <c r="A3" s="115" t="s">
        <v>277</v>
      </c>
      <c r="B3" s="116"/>
      <c r="C3" s="840" t="s">
        <v>288</v>
      </c>
      <c r="D3" s="841"/>
      <c r="E3" s="842"/>
      <c r="F3" s="155"/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285</v>
      </c>
      <c r="D25" s="252"/>
      <c r="E25" s="252"/>
      <c r="F25" s="251"/>
    </row>
    <row r="26" spans="1:6" s="67" customFormat="1" ht="12" customHeight="1" thickBot="1">
      <c r="A26" s="108" t="s">
        <v>72</v>
      </c>
      <c r="B26" s="95"/>
      <c r="C26" s="73" t="s">
        <v>60</v>
      </c>
      <c r="D26" s="216">
        <f>+D8+D17+D22+D25</f>
        <v>0</v>
      </c>
      <c r="E26" s="216">
        <f>+E8+E17+E22+E25</f>
        <v>0</v>
      </c>
      <c r="F26" s="221">
        <f>+F8+F17+F22+F25</f>
        <v>0</v>
      </c>
    </row>
    <row r="27" spans="1:6" s="68" customFormat="1" ht="12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s="68" customFormat="1" ht="15" customHeight="1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ht="13.5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56" customFormat="1" ht="16.5" customHeight="1" thickBot="1">
      <c r="A31" s="135" t="s">
        <v>75</v>
      </c>
      <c r="B31" s="136"/>
      <c r="C31" s="137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s="69" customFormat="1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2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5" customHeight="1">
      <c r="A44" s="143"/>
      <c r="B44" s="91" t="s">
        <v>159</v>
      </c>
      <c r="C44" s="8" t="s">
        <v>111</v>
      </c>
      <c r="D44" s="60"/>
      <c r="E44" s="60"/>
      <c r="F44" s="61"/>
    </row>
    <row r="45" spans="1:6" ht="23.25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4.25" customHeight="1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zoomScaleSheetLayoutView="145" workbookViewId="0" topLeftCell="A1">
      <selection activeCell="J43" sqref="J4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1144</v>
      </c>
    </row>
    <row r="2" spans="1:6" s="65" customFormat="1" ht="25.5" customHeight="1">
      <c r="A2" s="819" t="s">
        <v>278</v>
      </c>
      <c r="B2" s="820"/>
      <c r="C2" s="834" t="s">
        <v>289</v>
      </c>
      <c r="D2" s="835"/>
      <c r="E2" s="836"/>
      <c r="F2" s="154" t="s">
        <v>119</v>
      </c>
    </row>
    <row r="3" spans="1:6" s="65" customFormat="1" ht="16.5" thickBot="1">
      <c r="A3" s="115" t="s">
        <v>277</v>
      </c>
      <c r="B3" s="116"/>
      <c r="C3" s="840" t="s">
        <v>288</v>
      </c>
      <c r="D3" s="841"/>
      <c r="E3" s="842"/>
      <c r="F3" s="155"/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64</v>
      </c>
      <c r="D25" s="252"/>
      <c r="E25" s="252"/>
      <c r="F25" s="251"/>
    </row>
    <row r="26" spans="1:6" s="67" customFormat="1" ht="12" customHeight="1" thickBot="1">
      <c r="A26" s="108" t="s">
        <v>72</v>
      </c>
      <c r="B26" s="95"/>
      <c r="C26" s="73" t="s">
        <v>60</v>
      </c>
      <c r="D26" s="216">
        <f>+D8+D17+D22+D25</f>
        <v>0</v>
      </c>
      <c r="E26" s="216">
        <f>+E8+E17+E22+E25</f>
        <v>0</v>
      </c>
      <c r="F26" s="221">
        <f>+F8+F17+F22+F25</f>
        <v>0</v>
      </c>
    </row>
    <row r="27" spans="1:6" s="68" customFormat="1" ht="12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s="68" customFormat="1" ht="15" customHeight="1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ht="13.5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56" customFormat="1" ht="16.5" customHeight="1" thickBot="1">
      <c r="A31" s="135" t="s">
        <v>75</v>
      </c>
      <c r="B31" s="136"/>
      <c r="C31" s="137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s="69" customFormat="1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2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5" customHeight="1">
      <c r="A44" s="143"/>
      <c r="B44" s="91" t="s">
        <v>159</v>
      </c>
      <c r="C44" s="8" t="s">
        <v>111</v>
      </c>
      <c r="D44" s="60"/>
      <c r="E44" s="60"/>
      <c r="F44" s="61"/>
    </row>
    <row r="45" spans="1:6" ht="23.25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4.25" customHeight="1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1"/>
  <sheetViews>
    <sheetView zoomScaleSheetLayoutView="100" workbookViewId="0" topLeftCell="A1">
      <selection activeCell="F17" sqref="F17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2"/>
      <c r="B1" s="113"/>
      <c r="C1" s="153"/>
      <c r="D1" s="151"/>
      <c r="E1" s="151"/>
      <c r="F1" s="151" t="s">
        <v>1158</v>
      </c>
    </row>
    <row r="2" spans="1:6" s="65" customFormat="1" ht="25.5" customHeight="1">
      <c r="A2" s="819" t="s">
        <v>278</v>
      </c>
      <c r="B2" s="820"/>
      <c r="C2" s="834" t="s">
        <v>290</v>
      </c>
      <c r="D2" s="835"/>
      <c r="E2" s="836"/>
      <c r="F2" s="154" t="s">
        <v>120</v>
      </c>
    </row>
    <row r="3" spans="1:6" s="65" customFormat="1" ht="16.5" thickBot="1">
      <c r="A3" s="115" t="s">
        <v>277</v>
      </c>
      <c r="B3" s="116"/>
      <c r="C3" s="840" t="s">
        <v>288</v>
      </c>
      <c r="D3" s="841"/>
      <c r="E3" s="842"/>
      <c r="F3" s="155"/>
    </row>
    <row r="4" spans="1:6" s="66" customFormat="1" ht="15.95" customHeight="1" thickBot="1">
      <c r="A4" s="117"/>
      <c r="B4" s="117"/>
      <c r="C4" s="117"/>
      <c r="D4" s="118"/>
      <c r="E4" s="118"/>
      <c r="F4" s="118" t="s">
        <v>104</v>
      </c>
    </row>
    <row r="5" spans="1:6" ht="24.75" thickBot="1">
      <c r="A5" s="827" t="s">
        <v>279</v>
      </c>
      <c r="B5" s="828"/>
      <c r="C5" s="119" t="s">
        <v>105</v>
      </c>
      <c r="D5" s="378" t="s">
        <v>433</v>
      </c>
      <c r="E5" s="378" t="s">
        <v>440</v>
      </c>
      <c r="F5" s="120" t="s">
        <v>441</v>
      </c>
    </row>
    <row r="6" spans="1:6" s="56" customFormat="1" ht="12.95" customHeight="1" thickBot="1">
      <c r="A6" s="108">
        <v>1</v>
      </c>
      <c r="B6" s="109">
        <v>2</v>
      </c>
      <c r="C6" s="109">
        <v>3</v>
      </c>
      <c r="D6" s="109">
        <v>4</v>
      </c>
      <c r="E6" s="453">
        <v>5</v>
      </c>
      <c r="F6" s="451">
        <v>6</v>
      </c>
    </row>
    <row r="7" spans="1:6" s="56" customFormat="1" ht="15.95" customHeight="1" thickBot="1">
      <c r="A7" s="827" t="s">
        <v>106</v>
      </c>
      <c r="B7" s="829"/>
      <c r="C7" s="829"/>
      <c r="D7" s="829"/>
      <c r="E7" s="829"/>
      <c r="F7" s="830"/>
    </row>
    <row r="8" spans="1:6" s="67" customFormat="1" ht="12" customHeight="1" thickBot="1">
      <c r="A8" s="108" t="s">
        <v>68</v>
      </c>
      <c r="B8" s="121"/>
      <c r="C8" s="122" t="s">
        <v>284</v>
      </c>
      <c r="D8" s="216">
        <f>SUM(D9:D16)</f>
        <v>0</v>
      </c>
      <c r="E8" s="216">
        <f>SUM(E9:E16)</f>
        <v>0</v>
      </c>
      <c r="F8" s="221">
        <f>SUM(F9:F16)</f>
        <v>0</v>
      </c>
    </row>
    <row r="9" spans="1:6" s="67" customFormat="1" ht="12" customHeight="1">
      <c r="A9" s="125"/>
      <c r="B9" s="124" t="s">
        <v>151</v>
      </c>
      <c r="C9" s="11" t="s">
        <v>216</v>
      </c>
      <c r="D9" s="437"/>
      <c r="E9" s="437"/>
      <c r="F9" s="273"/>
    </row>
    <row r="10" spans="1:6" s="67" customFormat="1" ht="12" customHeight="1">
      <c r="A10" s="123"/>
      <c r="B10" s="124" t="s">
        <v>152</v>
      </c>
      <c r="C10" s="8" t="s">
        <v>217</v>
      </c>
      <c r="D10" s="213"/>
      <c r="E10" s="213"/>
      <c r="F10" s="219"/>
    </row>
    <row r="11" spans="1:6" s="67" customFormat="1" ht="12" customHeight="1">
      <c r="A11" s="123"/>
      <c r="B11" s="124" t="s">
        <v>153</v>
      </c>
      <c r="C11" s="8" t="s">
        <v>218</v>
      </c>
      <c r="D11" s="213"/>
      <c r="E11" s="213"/>
      <c r="F11" s="219"/>
    </row>
    <row r="12" spans="1:6" s="67" customFormat="1" ht="12" customHeight="1">
      <c r="A12" s="123"/>
      <c r="B12" s="124" t="s">
        <v>154</v>
      </c>
      <c r="C12" s="8" t="s">
        <v>219</v>
      </c>
      <c r="D12" s="213"/>
      <c r="E12" s="213"/>
      <c r="F12" s="219"/>
    </row>
    <row r="13" spans="1:6" s="67" customFormat="1" ht="12" customHeight="1">
      <c r="A13" s="123"/>
      <c r="B13" s="124" t="s">
        <v>188</v>
      </c>
      <c r="C13" s="7" t="s">
        <v>220</v>
      </c>
      <c r="D13" s="213"/>
      <c r="E13" s="213"/>
      <c r="F13" s="219"/>
    </row>
    <row r="14" spans="1:6" s="67" customFormat="1" ht="12" customHeight="1">
      <c r="A14" s="126"/>
      <c r="B14" s="124" t="s">
        <v>155</v>
      </c>
      <c r="C14" s="8" t="s">
        <v>221</v>
      </c>
      <c r="D14" s="438"/>
      <c r="E14" s="438"/>
      <c r="F14" s="274"/>
    </row>
    <row r="15" spans="1:6" s="68" customFormat="1" ht="12" customHeight="1">
      <c r="A15" s="123"/>
      <c r="B15" s="124" t="s">
        <v>156</v>
      </c>
      <c r="C15" s="8" t="s">
        <v>48</v>
      </c>
      <c r="D15" s="213"/>
      <c r="E15" s="213"/>
      <c r="F15" s="219"/>
    </row>
    <row r="16" spans="1:6" s="68" customFormat="1" ht="12" customHeight="1" thickBot="1">
      <c r="A16" s="127"/>
      <c r="B16" s="128" t="s">
        <v>164</v>
      </c>
      <c r="C16" s="7" t="s">
        <v>276</v>
      </c>
      <c r="D16" s="215"/>
      <c r="E16" s="215"/>
      <c r="F16" s="220"/>
    </row>
    <row r="17" spans="1:6" s="67" customFormat="1" ht="12" customHeight="1" thickBot="1">
      <c r="A17" s="108" t="s">
        <v>69</v>
      </c>
      <c r="B17" s="121"/>
      <c r="C17" s="122" t="s">
        <v>1159</v>
      </c>
      <c r="D17" s="216">
        <f>SUM(D18+D20)</f>
        <v>0</v>
      </c>
      <c r="E17" s="216">
        <f>SUM(E18+E20)</f>
        <v>0</v>
      </c>
      <c r="F17" s="221">
        <f>SUM(F18+F20)</f>
        <v>0</v>
      </c>
    </row>
    <row r="18" spans="1:6" s="68" customFormat="1" ht="12" customHeight="1">
      <c r="A18" s="123"/>
      <c r="B18" s="124" t="s">
        <v>157</v>
      </c>
      <c r="C18" s="10" t="s">
        <v>45</v>
      </c>
      <c r="D18" s="213"/>
      <c r="E18" s="213"/>
      <c r="F18" s="219"/>
    </row>
    <row r="19" spans="1:6" s="68" customFormat="1" ht="12" customHeight="1">
      <c r="A19" s="123"/>
      <c r="B19" s="124" t="s">
        <v>158</v>
      </c>
      <c r="C19" s="8" t="s">
        <v>46</v>
      </c>
      <c r="D19" s="213"/>
      <c r="E19" s="213"/>
      <c r="F19" s="219"/>
    </row>
    <row r="20" spans="1:6" s="68" customFormat="1" ht="12" customHeight="1">
      <c r="A20" s="123"/>
      <c r="B20" s="124" t="s">
        <v>159</v>
      </c>
      <c r="C20" s="8" t="s">
        <v>47</v>
      </c>
      <c r="D20" s="213"/>
      <c r="E20" s="213"/>
      <c r="F20" s="219"/>
    </row>
    <row r="21" spans="1:6" s="68" customFormat="1" ht="12" customHeight="1" thickBot="1">
      <c r="A21" s="123"/>
      <c r="B21" s="124" t="s">
        <v>160</v>
      </c>
      <c r="C21" s="8" t="s">
        <v>46</v>
      </c>
      <c r="D21" s="213"/>
      <c r="E21" s="213"/>
      <c r="F21" s="219"/>
    </row>
    <row r="22" spans="1:6" s="68" customFormat="1" ht="12" customHeight="1" thickBot="1">
      <c r="A22" s="111" t="s">
        <v>70</v>
      </c>
      <c r="B22" s="73"/>
      <c r="C22" s="73" t="s">
        <v>49</v>
      </c>
      <c r="D22" s="216">
        <f>+D23+D24</f>
        <v>0</v>
      </c>
      <c r="E22" s="216">
        <f>+E23+E24</f>
        <v>0</v>
      </c>
      <c r="F22" s="221">
        <f>+F23+F24</f>
        <v>0</v>
      </c>
    </row>
    <row r="23" spans="1:6" s="67" customFormat="1" ht="12" customHeight="1">
      <c r="A23" s="267"/>
      <c r="B23" s="292" t="s">
        <v>131</v>
      </c>
      <c r="C23" s="83" t="s">
        <v>309</v>
      </c>
      <c r="D23" s="447"/>
      <c r="E23" s="447"/>
      <c r="F23" s="297"/>
    </row>
    <row r="24" spans="1:6" s="67" customFormat="1" ht="12" customHeight="1" thickBot="1">
      <c r="A24" s="290"/>
      <c r="B24" s="291" t="s">
        <v>132</v>
      </c>
      <c r="C24" s="84" t="s">
        <v>313</v>
      </c>
      <c r="D24" s="456"/>
      <c r="E24" s="456"/>
      <c r="F24" s="298"/>
    </row>
    <row r="25" spans="1:6" s="67" customFormat="1" ht="12" customHeight="1" thickBot="1">
      <c r="A25" s="111" t="s">
        <v>71</v>
      </c>
      <c r="B25" s="121"/>
      <c r="C25" s="73" t="s">
        <v>64</v>
      </c>
      <c r="D25" s="252"/>
      <c r="E25" s="252"/>
      <c r="F25" s="251"/>
    </row>
    <row r="26" spans="1:6" s="67" customFormat="1" ht="12" customHeight="1" thickBot="1">
      <c r="A26" s="108" t="s">
        <v>72</v>
      </c>
      <c r="B26" s="95"/>
      <c r="C26" s="73" t="s">
        <v>60</v>
      </c>
      <c r="D26" s="216">
        <f>+D8+D17+D22+D25</f>
        <v>0</v>
      </c>
      <c r="E26" s="216">
        <f>+E8+E17+E22+E25</f>
        <v>0</v>
      </c>
      <c r="F26" s="221">
        <f>+F8+F17+F22+F25</f>
        <v>0</v>
      </c>
    </row>
    <row r="27" spans="1:6" s="68" customFormat="1" ht="12" customHeight="1" thickBot="1">
      <c r="A27" s="287" t="s">
        <v>73</v>
      </c>
      <c r="B27" s="295"/>
      <c r="C27" s="289" t="s">
        <v>62</v>
      </c>
      <c r="D27" s="446">
        <f>+D28+D29</f>
        <v>0</v>
      </c>
      <c r="E27" s="446">
        <f>+E28+E29</f>
        <v>0</v>
      </c>
      <c r="F27" s="279">
        <f>+F28+F29</f>
        <v>0</v>
      </c>
    </row>
    <row r="28" spans="1:6" s="68" customFormat="1" ht="15" customHeight="1">
      <c r="A28" s="125"/>
      <c r="B28" s="93" t="s">
        <v>138</v>
      </c>
      <c r="C28" s="83" t="s">
        <v>402</v>
      </c>
      <c r="D28" s="447"/>
      <c r="E28" s="447"/>
      <c r="F28" s="297"/>
    </row>
    <row r="29" spans="1:6" s="68" customFormat="1" ht="15" customHeight="1" thickBot="1">
      <c r="A29" s="296"/>
      <c r="B29" s="94" t="s">
        <v>139</v>
      </c>
      <c r="C29" s="288" t="s">
        <v>52</v>
      </c>
      <c r="D29" s="62"/>
      <c r="E29" s="62"/>
      <c r="F29" s="63"/>
    </row>
    <row r="30" spans="1:6" ht="13.5" thickBot="1">
      <c r="A30" s="135" t="s">
        <v>74</v>
      </c>
      <c r="B30" s="285"/>
      <c r="C30" s="286" t="s">
        <v>63</v>
      </c>
      <c r="D30" s="252"/>
      <c r="E30" s="252"/>
      <c r="F30" s="251"/>
    </row>
    <row r="31" spans="1:6" s="56" customFormat="1" ht="16.5" customHeight="1" thickBot="1">
      <c r="A31" s="135" t="s">
        <v>75</v>
      </c>
      <c r="B31" s="136"/>
      <c r="C31" s="137" t="s">
        <v>61</v>
      </c>
      <c r="D31" s="450">
        <f>+D26+D27+D30</f>
        <v>0</v>
      </c>
      <c r="E31" s="450">
        <f>+E26+E27+E30</f>
        <v>0</v>
      </c>
      <c r="F31" s="281">
        <f>+F26+F27+F30</f>
        <v>0</v>
      </c>
    </row>
    <row r="32" spans="1:6" s="69" customFormat="1" ht="12" customHeight="1">
      <c r="A32" s="138"/>
      <c r="B32" s="138"/>
      <c r="C32" s="139"/>
      <c r="D32" s="277"/>
      <c r="E32" s="277"/>
      <c r="F32" s="277"/>
    </row>
    <row r="33" spans="1:6" ht="12" customHeight="1" thickBot="1">
      <c r="A33" s="140"/>
      <c r="B33" s="141"/>
      <c r="C33" s="141"/>
      <c r="D33" s="278"/>
      <c r="E33" s="278"/>
      <c r="F33" s="278"/>
    </row>
    <row r="34" spans="1:6" ht="12" customHeight="1" thickBot="1">
      <c r="A34" s="827" t="s">
        <v>110</v>
      </c>
      <c r="B34" s="829"/>
      <c r="C34" s="829"/>
      <c r="D34" s="829"/>
      <c r="E34" s="829"/>
      <c r="F34" s="830"/>
    </row>
    <row r="35" spans="1:6" ht="12" customHeight="1" thickBot="1">
      <c r="A35" s="111" t="s">
        <v>68</v>
      </c>
      <c r="B35" s="23"/>
      <c r="C35" s="73" t="s">
        <v>44</v>
      </c>
      <c r="D35" s="216">
        <f>SUM(D36:D40)</f>
        <v>0</v>
      </c>
      <c r="E35" s="216">
        <f>SUM(E36:E40)</f>
        <v>0</v>
      </c>
      <c r="F35" s="221">
        <f>SUM(F36:F40)</f>
        <v>0</v>
      </c>
    </row>
    <row r="36" spans="1:6" ht="12" customHeight="1">
      <c r="A36" s="142"/>
      <c r="B36" s="92" t="s">
        <v>151</v>
      </c>
      <c r="C36" s="10" t="s">
        <v>98</v>
      </c>
      <c r="D36" s="410"/>
      <c r="E36" s="410"/>
      <c r="F36" s="59"/>
    </row>
    <row r="37" spans="1:6" ht="12" customHeight="1">
      <c r="A37" s="143"/>
      <c r="B37" s="91" t="s">
        <v>152</v>
      </c>
      <c r="C37" s="8" t="s">
        <v>249</v>
      </c>
      <c r="D37" s="60"/>
      <c r="E37" s="60"/>
      <c r="F37" s="61"/>
    </row>
    <row r="38" spans="1:6" ht="12" customHeight="1">
      <c r="A38" s="143"/>
      <c r="B38" s="91" t="s">
        <v>153</v>
      </c>
      <c r="C38" s="8" t="s">
        <v>180</v>
      </c>
      <c r="D38" s="60"/>
      <c r="E38" s="60"/>
      <c r="F38" s="61"/>
    </row>
    <row r="39" spans="1:6" s="69" customFormat="1" ht="12" customHeight="1">
      <c r="A39" s="143"/>
      <c r="B39" s="91" t="s">
        <v>154</v>
      </c>
      <c r="C39" s="8" t="s">
        <v>250</v>
      </c>
      <c r="D39" s="60"/>
      <c r="E39" s="60"/>
      <c r="F39" s="61"/>
    </row>
    <row r="40" spans="1:6" ht="12" customHeight="1" thickBot="1">
      <c r="A40" s="143"/>
      <c r="B40" s="91" t="s">
        <v>163</v>
      </c>
      <c r="C40" s="8" t="s">
        <v>251</v>
      </c>
      <c r="D40" s="60"/>
      <c r="E40" s="60"/>
      <c r="F40" s="61"/>
    </row>
    <row r="41" spans="1:6" ht="12" customHeight="1" thickBot="1">
      <c r="A41" s="111" t="s">
        <v>69</v>
      </c>
      <c r="B41" s="23"/>
      <c r="C41" s="73" t="s">
        <v>1160</v>
      </c>
      <c r="D41" s="216">
        <f>SUM(D42:D44)</f>
        <v>0</v>
      </c>
      <c r="E41" s="216">
        <f>SUM(E42:E44)</f>
        <v>0</v>
      </c>
      <c r="F41" s="221">
        <f>SUM(F42:F44)</f>
        <v>0</v>
      </c>
    </row>
    <row r="42" spans="1:6" ht="12" customHeight="1">
      <c r="A42" s="142"/>
      <c r="B42" s="92" t="s">
        <v>157</v>
      </c>
      <c r="C42" s="10" t="s">
        <v>337</v>
      </c>
      <c r="D42" s="410"/>
      <c r="E42" s="410"/>
      <c r="F42" s="59"/>
    </row>
    <row r="43" spans="1:6" ht="12" customHeight="1">
      <c r="A43" s="143"/>
      <c r="B43" s="91" t="s">
        <v>158</v>
      </c>
      <c r="C43" s="8" t="s">
        <v>253</v>
      </c>
      <c r="D43" s="60"/>
      <c r="E43" s="60"/>
      <c r="F43" s="61"/>
    </row>
    <row r="44" spans="1:6" ht="15" customHeight="1">
      <c r="A44" s="143"/>
      <c r="B44" s="91" t="s">
        <v>159</v>
      </c>
      <c r="C44" s="8" t="s">
        <v>111</v>
      </c>
      <c r="D44" s="60"/>
      <c r="E44" s="60"/>
      <c r="F44" s="61"/>
    </row>
    <row r="45" spans="1:6" ht="23.25" thickBot="1">
      <c r="A45" s="143"/>
      <c r="B45" s="91" t="s">
        <v>160</v>
      </c>
      <c r="C45" s="8" t="s">
        <v>56</v>
      </c>
      <c r="D45" s="60"/>
      <c r="E45" s="60"/>
      <c r="F45" s="61"/>
    </row>
    <row r="46" spans="1:6" ht="15" customHeight="1" thickBot="1">
      <c r="A46" s="111" t="s">
        <v>70</v>
      </c>
      <c r="B46" s="23"/>
      <c r="C46" s="23" t="s">
        <v>57</v>
      </c>
      <c r="D46" s="252"/>
      <c r="E46" s="252"/>
      <c r="F46" s="251"/>
    </row>
    <row r="47" spans="1:6" ht="14.25" customHeight="1" thickBot="1">
      <c r="A47" s="135" t="s">
        <v>71</v>
      </c>
      <c r="B47" s="285"/>
      <c r="C47" s="286" t="s">
        <v>59</v>
      </c>
      <c r="D47" s="252"/>
      <c r="E47" s="252"/>
      <c r="F47" s="251"/>
    </row>
    <row r="48" spans="1:6" ht="13.5" thickBot="1">
      <c r="A48" s="111" t="s">
        <v>72</v>
      </c>
      <c r="B48" s="132"/>
      <c r="C48" s="145" t="s">
        <v>58</v>
      </c>
      <c r="D48" s="450">
        <f>+D35+D41+D46+D47</f>
        <v>0</v>
      </c>
      <c r="E48" s="450">
        <f>+E35+E41+E46+E47</f>
        <v>0</v>
      </c>
      <c r="F48" s="281">
        <f>+F35+F41+F46+F47</f>
        <v>0</v>
      </c>
    </row>
    <row r="49" spans="1:6" ht="13.5" thickBot="1">
      <c r="A49" s="146"/>
      <c r="B49" s="147"/>
      <c r="C49" s="147"/>
      <c r="D49" s="282"/>
      <c r="E49" s="282"/>
      <c r="F49" s="282"/>
    </row>
    <row r="50" spans="1:6" ht="13.5" thickBot="1">
      <c r="A50" s="148" t="s">
        <v>282</v>
      </c>
      <c r="B50" s="149"/>
      <c r="C50" s="150"/>
      <c r="D50" s="454"/>
      <c r="E50" s="454"/>
      <c r="F50" s="71"/>
    </row>
    <row r="51" spans="1:6" ht="13.5" thickBot="1">
      <c r="A51" s="148" t="s">
        <v>283</v>
      </c>
      <c r="B51" s="149"/>
      <c r="C51" s="150"/>
      <c r="D51" s="454"/>
      <c r="E51" s="454"/>
      <c r="F51" s="71"/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7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7.00390625" style="754" customWidth="1"/>
    <col min="2" max="2" width="32.625" style="147" customWidth="1"/>
    <col min="3" max="7" width="11.875" style="147" customWidth="1"/>
    <col min="8" max="16384" width="9.375" style="147" customWidth="1"/>
  </cols>
  <sheetData>
    <row r="1" ht="14.25" thickBot="1">
      <c r="G1" s="225" t="s">
        <v>121</v>
      </c>
    </row>
    <row r="2" spans="1:7" ht="17.25" customHeight="1" thickBot="1">
      <c r="A2" s="843" t="s">
        <v>66</v>
      </c>
      <c r="B2" s="845" t="s">
        <v>1145</v>
      </c>
      <c r="C2" s="845" t="s">
        <v>1146</v>
      </c>
      <c r="D2" s="845" t="s">
        <v>1147</v>
      </c>
      <c r="E2" s="847" t="s">
        <v>1148</v>
      </c>
      <c r="F2" s="847"/>
      <c r="G2" s="848"/>
    </row>
    <row r="3" spans="1:7" s="755" customFormat="1" ht="57.75" customHeight="1" thickBot="1">
      <c r="A3" s="844"/>
      <c r="B3" s="846"/>
      <c r="C3" s="846"/>
      <c r="D3" s="846"/>
      <c r="E3" s="106" t="s">
        <v>100</v>
      </c>
      <c r="F3" s="106" t="s">
        <v>1149</v>
      </c>
      <c r="G3" s="107" t="s">
        <v>1150</v>
      </c>
    </row>
    <row r="4" spans="1:7" s="757" customFormat="1" ht="15" customHeight="1" thickBot="1">
      <c r="A4" s="108">
        <v>1</v>
      </c>
      <c r="B4" s="109">
        <v>2</v>
      </c>
      <c r="C4" s="109">
        <v>3</v>
      </c>
      <c r="D4" s="109">
        <v>4</v>
      </c>
      <c r="E4" s="109" t="s">
        <v>1151</v>
      </c>
      <c r="F4" s="109">
        <v>6</v>
      </c>
      <c r="G4" s="756">
        <v>7</v>
      </c>
    </row>
    <row r="5" spans="1:7" ht="15" customHeight="1">
      <c r="A5" s="758" t="s">
        <v>68</v>
      </c>
      <c r="B5" s="759" t="s">
        <v>1173</v>
      </c>
      <c r="C5" s="760">
        <v>9623</v>
      </c>
      <c r="D5" s="760"/>
      <c r="E5" s="761">
        <f>C5+D5</f>
        <v>9623</v>
      </c>
      <c r="F5" s="760">
        <v>9623</v>
      </c>
      <c r="G5" s="762">
        <v>0</v>
      </c>
    </row>
    <row r="6" spans="1:7" ht="15" customHeight="1">
      <c r="A6" s="763" t="s">
        <v>69</v>
      </c>
      <c r="B6" s="764"/>
      <c r="C6" s="27"/>
      <c r="D6" s="27"/>
      <c r="E6" s="761">
        <f aca="true" t="shared" si="0" ref="E6:E35">C6+D6</f>
        <v>0</v>
      </c>
      <c r="F6" s="27"/>
      <c r="G6" s="530"/>
    </row>
    <row r="7" spans="1:7" ht="15" customHeight="1">
      <c r="A7" s="763" t="s">
        <v>70</v>
      </c>
      <c r="B7" s="764"/>
      <c r="C7" s="27"/>
      <c r="D7" s="27"/>
      <c r="E7" s="761">
        <f t="shared" si="0"/>
        <v>0</v>
      </c>
      <c r="F7" s="27"/>
      <c r="G7" s="530"/>
    </row>
    <row r="8" spans="1:7" ht="15" customHeight="1">
      <c r="A8" s="763" t="s">
        <v>71</v>
      </c>
      <c r="B8" s="764"/>
      <c r="C8" s="27"/>
      <c r="D8" s="27"/>
      <c r="E8" s="761">
        <f t="shared" si="0"/>
        <v>0</v>
      </c>
      <c r="F8" s="27"/>
      <c r="G8" s="530"/>
    </row>
    <row r="9" spans="1:7" ht="15" customHeight="1">
      <c r="A9" s="763" t="s">
        <v>72</v>
      </c>
      <c r="B9" s="764"/>
      <c r="C9" s="27"/>
      <c r="D9" s="27"/>
      <c r="E9" s="761">
        <f t="shared" si="0"/>
        <v>0</v>
      </c>
      <c r="F9" s="27"/>
      <c r="G9" s="530"/>
    </row>
    <row r="10" spans="1:7" ht="15" customHeight="1">
      <c r="A10" s="763" t="s">
        <v>73</v>
      </c>
      <c r="B10" s="764"/>
      <c r="C10" s="27"/>
      <c r="D10" s="27"/>
      <c r="E10" s="761">
        <f t="shared" si="0"/>
        <v>0</v>
      </c>
      <c r="F10" s="27"/>
      <c r="G10" s="530"/>
    </row>
    <row r="11" spans="1:7" ht="15" customHeight="1">
      <c r="A11" s="763" t="s">
        <v>74</v>
      </c>
      <c r="B11" s="764"/>
      <c r="C11" s="27"/>
      <c r="D11" s="27"/>
      <c r="E11" s="761">
        <f t="shared" si="0"/>
        <v>0</v>
      </c>
      <c r="F11" s="27"/>
      <c r="G11" s="530"/>
    </row>
    <row r="12" spans="1:7" ht="15" customHeight="1">
      <c r="A12" s="763" t="s">
        <v>75</v>
      </c>
      <c r="B12" s="764"/>
      <c r="C12" s="27"/>
      <c r="D12" s="27"/>
      <c r="E12" s="761">
        <f t="shared" si="0"/>
        <v>0</v>
      </c>
      <c r="F12" s="27"/>
      <c r="G12" s="530"/>
    </row>
    <row r="13" spans="1:7" ht="15" customHeight="1">
      <c r="A13" s="763" t="s">
        <v>76</v>
      </c>
      <c r="B13" s="764"/>
      <c r="C13" s="27"/>
      <c r="D13" s="27"/>
      <c r="E13" s="761">
        <f t="shared" si="0"/>
        <v>0</v>
      </c>
      <c r="F13" s="27"/>
      <c r="G13" s="530"/>
    </row>
    <row r="14" spans="1:7" ht="15" customHeight="1">
      <c r="A14" s="763" t="s">
        <v>77</v>
      </c>
      <c r="B14" s="764"/>
      <c r="C14" s="27"/>
      <c r="D14" s="27"/>
      <c r="E14" s="761">
        <f t="shared" si="0"/>
        <v>0</v>
      </c>
      <c r="F14" s="27"/>
      <c r="G14" s="530"/>
    </row>
    <row r="15" spans="1:7" ht="15" customHeight="1">
      <c r="A15" s="763" t="s">
        <v>78</v>
      </c>
      <c r="B15" s="764"/>
      <c r="C15" s="27"/>
      <c r="D15" s="27"/>
      <c r="E15" s="761">
        <f t="shared" si="0"/>
        <v>0</v>
      </c>
      <c r="F15" s="27"/>
      <c r="G15" s="530"/>
    </row>
    <row r="16" spans="1:7" ht="15" customHeight="1">
      <c r="A16" s="763" t="s">
        <v>79</v>
      </c>
      <c r="B16" s="764"/>
      <c r="C16" s="27"/>
      <c r="D16" s="27"/>
      <c r="E16" s="761">
        <f t="shared" si="0"/>
        <v>0</v>
      </c>
      <c r="F16" s="27"/>
      <c r="G16" s="530"/>
    </row>
    <row r="17" spans="1:7" ht="15" customHeight="1">
      <c r="A17" s="763" t="s">
        <v>80</v>
      </c>
      <c r="B17" s="764"/>
      <c r="C17" s="27"/>
      <c r="D17" s="27"/>
      <c r="E17" s="761">
        <f t="shared" si="0"/>
        <v>0</v>
      </c>
      <c r="F17" s="27"/>
      <c r="G17" s="530"/>
    </row>
    <row r="18" spans="1:7" ht="15" customHeight="1">
      <c r="A18" s="763" t="s">
        <v>81</v>
      </c>
      <c r="B18" s="764"/>
      <c r="C18" s="27"/>
      <c r="D18" s="27"/>
      <c r="E18" s="761">
        <f t="shared" si="0"/>
        <v>0</v>
      </c>
      <c r="F18" s="27"/>
      <c r="G18" s="530"/>
    </row>
    <row r="19" spans="1:7" ht="15" customHeight="1">
      <c r="A19" s="763" t="s">
        <v>82</v>
      </c>
      <c r="B19" s="764"/>
      <c r="C19" s="27"/>
      <c r="D19" s="27"/>
      <c r="E19" s="761">
        <f t="shared" si="0"/>
        <v>0</v>
      </c>
      <c r="F19" s="27"/>
      <c r="G19" s="530"/>
    </row>
    <row r="20" spans="1:7" ht="15" customHeight="1">
      <c r="A20" s="763" t="s">
        <v>83</v>
      </c>
      <c r="B20" s="764"/>
      <c r="C20" s="27"/>
      <c r="D20" s="27"/>
      <c r="E20" s="761">
        <f t="shared" si="0"/>
        <v>0</v>
      </c>
      <c r="F20" s="27"/>
      <c r="G20" s="530"/>
    </row>
    <row r="21" spans="1:7" ht="15" customHeight="1">
      <c r="A21" s="763" t="s">
        <v>84</v>
      </c>
      <c r="B21" s="764"/>
      <c r="C21" s="27"/>
      <c r="D21" s="27"/>
      <c r="E21" s="761">
        <f t="shared" si="0"/>
        <v>0</v>
      </c>
      <c r="F21" s="27"/>
      <c r="G21" s="530"/>
    </row>
    <row r="22" spans="1:7" ht="15" customHeight="1">
      <c r="A22" s="763" t="s">
        <v>85</v>
      </c>
      <c r="B22" s="764"/>
      <c r="C22" s="27"/>
      <c r="D22" s="27"/>
      <c r="E22" s="761">
        <f t="shared" si="0"/>
        <v>0</v>
      </c>
      <c r="F22" s="27"/>
      <c r="G22" s="530"/>
    </row>
    <row r="23" spans="1:7" ht="15" customHeight="1">
      <c r="A23" s="763" t="s">
        <v>86</v>
      </c>
      <c r="B23" s="764"/>
      <c r="C23" s="27"/>
      <c r="D23" s="27"/>
      <c r="E23" s="761">
        <f t="shared" si="0"/>
        <v>0</v>
      </c>
      <c r="F23" s="27"/>
      <c r="G23" s="530"/>
    </row>
    <row r="24" spans="1:7" ht="15" customHeight="1">
      <c r="A24" s="763" t="s">
        <v>87</v>
      </c>
      <c r="B24" s="764"/>
      <c r="C24" s="27"/>
      <c r="D24" s="27"/>
      <c r="E24" s="761">
        <f t="shared" si="0"/>
        <v>0</v>
      </c>
      <c r="F24" s="27"/>
      <c r="G24" s="530"/>
    </row>
    <row r="25" spans="1:7" ht="15" customHeight="1">
      <c r="A25" s="763" t="s">
        <v>88</v>
      </c>
      <c r="B25" s="764"/>
      <c r="C25" s="27"/>
      <c r="D25" s="27"/>
      <c r="E25" s="761">
        <f t="shared" si="0"/>
        <v>0</v>
      </c>
      <c r="F25" s="27"/>
      <c r="G25" s="530"/>
    </row>
    <row r="26" spans="1:7" ht="15" customHeight="1">
      <c r="A26" s="763" t="s">
        <v>89</v>
      </c>
      <c r="B26" s="764"/>
      <c r="C26" s="27"/>
      <c r="D26" s="27"/>
      <c r="E26" s="761">
        <f t="shared" si="0"/>
        <v>0</v>
      </c>
      <c r="F26" s="27"/>
      <c r="G26" s="530"/>
    </row>
    <row r="27" spans="1:7" ht="15" customHeight="1">
      <c r="A27" s="763" t="s">
        <v>90</v>
      </c>
      <c r="B27" s="764"/>
      <c r="C27" s="27"/>
      <c r="D27" s="27"/>
      <c r="E27" s="761">
        <f t="shared" si="0"/>
        <v>0</v>
      </c>
      <c r="F27" s="27"/>
      <c r="G27" s="530"/>
    </row>
    <row r="28" spans="1:7" ht="15" customHeight="1">
      <c r="A28" s="763" t="s">
        <v>91</v>
      </c>
      <c r="B28" s="764"/>
      <c r="C28" s="27"/>
      <c r="D28" s="27"/>
      <c r="E28" s="761">
        <f t="shared" si="0"/>
        <v>0</v>
      </c>
      <c r="F28" s="27"/>
      <c r="G28" s="530"/>
    </row>
    <row r="29" spans="1:7" ht="15" customHeight="1">
      <c r="A29" s="763" t="s">
        <v>92</v>
      </c>
      <c r="B29" s="764"/>
      <c r="C29" s="27"/>
      <c r="D29" s="27"/>
      <c r="E29" s="761">
        <f t="shared" si="0"/>
        <v>0</v>
      </c>
      <c r="F29" s="27"/>
      <c r="G29" s="530"/>
    </row>
    <row r="30" spans="1:7" ht="15" customHeight="1">
      <c r="A30" s="763" t="s">
        <v>93</v>
      </c>
      <c r="B30" s="764"/>
      <c r="C30" s="27"/>
      <c r="D30" s="27"/>
      <c r="E30" s="761"/>
      <c r="F30" s="27"/>
      <c r="G30" s="530"/>
    </row>
    <row r="31" spans="1:7" ht="15" customHeight="1">
      <c r="A31" s="763" t="s">
        <v>94</v>
      </c>
      <c r="B31" s="764"/>
      <c r="C31" s="27"/>
      <c r="D31" s="27"/>
      <c r="E31" s="761">
        <f t="shared" si="0"/>
        <v>0</v>
      </c>
      <c r="F31" s="27"/>
      <c r="G31" s="530"/>
    </row>
    <row r="32" spans="1:7" ht="15" customHeight="1">
      <c r="A32" s="763" t="s">
        <v>95</v>
      </c>
      <c r="B32" s="764"/>
      <c r="C32" s="27"/>
      <c r="D32" s="27"/>
      <c r="E32" s="761">
        <f t="shared" si="0"/>
        <v>0</v>
      </c>
      <c r="F32" s="27"/>
      <c r="G32" s="530"/>
    </row>
    <row r="33" spans="1:7" ht="15" customHeight="1">
      <c r="A33" s="763" t="s">
        <v>96</v>
      </c>
      <c r="B33" s="764"/>
      <c r="C33" s="27"/>
      <c r="D33" s="27"/>
      <c r="E33" s="761">
        <f t="shared" si="0"/>
        <v>0</v>
      </c>
      <c r="F33" s="27"/>
      <c r="G33" s="530"/>
    </row>
    <row r="34" spans="1:7" ht="15" customHeight="1">
      <c r="A34" s="763" t="s">
        <v>171</v>
      </c>
      <c r="B34" s="764"/>
      <c r="C34" s="27"/>
      <c r="D34" s="27"/>
      <c r="E34" s="761">
        <f t="shared" si="0"/>
        <v>0</v>
      </c>
      <c r="F34" s="27"/>
      <c r="G34" s="530"/>
    </row>
    <row r="35" spans="1:7" ht="15" customHeight="1" thickBot="1">
      <c r="A35" s="763" t="s">
        <v>454</v>
      </c>
      <c r="B35" s="765"/>
      <c r="C35" s="28"/>
      <c r="D35" s="28"/>
      <c r="E35" s="761">
        <f t="shared" si="0"/>
        <v>0</v>
      </c>
      <c r="F35" s="28"/>
      <c r="G35" s="766"/>
    </row>
    <row r="36" spans="1:7" ht="15" customHeight="1" thickBot="1">
      <c r="A36" s="849" t="s">
        <v>101</v>
      </c>
      <c r="B36" s="850"/>
      <c r="C36" s="51">
        <f>SUM(C5:C35)</f>
        <v>9623</v>
      </c>
      <c r="D36" s="51">
        <f>SUM(D5:D35)</f>
        <v>0</v>
      </c>
      <c r="E36" s="51">
        <f>SUM(E5:E35)</f>
        <v>9623</v>
      </c>
      <c r="F36" s="51">
        <f>SUM(F5:F35)</f>
        <v>9623</v>
      </c>
      <c r="G36" s="52">
        <f>SUM(G5:G35)</f>
        <v>0</v>
      </c>
    </row>
  </sheetData>
  <sheetProtection sheet="1" objects="1" scenarios="1"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Pula Község Önkormányzata
KÖLTSÉGVETÉSI SZERVEK PÉNZMARADVÁNYÁNAK ALAKULÁSA&amp;R&amp;"Times New Roman CE,Félkövér dőlt"&amp;12 12. melléklet a ……/2013. (……) önkormányzati rendelethez&amp;"Times New Roman CE,Dőlt"
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26"/>
  <sheetViews>
    <sheetView tabSelected="1" view="pageLayout" zoomScaleSheetLayoutView="100" workbookViewId="0" topLeftCell="A70">
      <selection activeCell="B2" sqref="B2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3" width="15.875" style="312" customWidth="1"/>
    <col min="4" max="6" width="15.875" style="313" customWidth="1"/>
    <col min="7" max="16384" width="9.375" style="34" customWidth="1"/>
  </cols>
  <sheetData>
    <row r="1" spans="1:6" ht="15.95" customHeight="1">
      <c r="A1" s="782" t="s">
        <v>65</v>
      </c>
      <c r="B1" s="782"/>
      <c r="C1" s="782"/>
      <c r="D1" s="782"/>
      <c r="E1" s="782"/>
      <c r="F1" s="782"/>
    </row>
    <row r="2" spans="1:6" ht="15.95" customHeight="1" thickBot="1">
      <c r="A2" s="322" t="s">
        <v>196</v>
      </c>
      <c r="B2" s="322"/>
      <c r="C2" s="322"/>
      <c r="D2" s="208"/>
      <c r="E2" s="208"/>
      <c r="F2" s="208" t="s">
        <v>355</v>
      </c>
    </row>
    <row r="3" spans="1:6" ht="15.95" customHeight="1">
      <c r="A3" s="783" t="s">
        <v>129</v>
      </c>
      <c r="B3" s="785" t="s">
        <v>67</v>
      </c>
      <c r="C3" s="851" t="s">
        <v>492</v>
      </c>
      <c r="D3" s="787" t="s">
        <v>0</v>
      </c>
      <c r="E3" s="787"/>
      <c r="F3" s="788"/>
    </row>
    <row r="4" spans="1:6" ht="38.1" customHeight="1" thickBot="1">
      <c r="A4" s="784"/>
      <c r="B4" s="786"/>
      <c r="C4" s="852"/>
      <c r="D4" s="325" t="s">
        <v>433</v>
      </c>
      <c r="E4" s="325" t="s">
        <v>440</v>
      </c>
      <c r="F4" s="326" t="s">
        <v>441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68</v>
      </c>
      <c r="B6" s="23" t="s">
        <v>208</v>
      </c>
      <c r="C6" s="379">
        <f>+C7+C12+C21</f>
        <v>9801</v>
      </c>
      <c r="D6" s="379">
        <f>+D7+D12+D21</f>
        <v>2439</v>
      </c>
      <c r="E6" s="379">
        <f>+E7+E12+E21</f>
        <v>2439</v>
      </c>
      <c r="F6" s="187">
        <f>+F7+F12+F21</f>
        <v>3131</v>
      </c>
    </row>
    <row r="7" spans="1:6" s="1" customFormat="1" ht="12" customHeight="1" thickBot="1">
      <c r="A7" s="22" t="s">
        <v>69</v>
      </c>
      <c r="B7" s="169" t="s">
        <v>417</v>
      </c>
      <c r="C7" s="380">
        <f>+C8+C9+C10+C11</f>
        <v>1924</v>
      </c>
      <c r="D7" s="380">
        <f>+D8+D9+D10+D11</f>
        <v>1878</v>
      </c>
      <c r="E7" s="380">
        <f>+E8+E9+E10+E11</f>
        <v>1860</v>
      </c>
      <c r="F7" s="188">
        <f>+F8+F9+F10+F11</f>
        <v>2163</v>
      </c>
    </row>
    <row r="8" spans="1:6" s="1" customFormat="1" ht="12" customHeight="1">
      <c r="A8" s="15" t="s">
        <v>157</v>
      </c>
      <c r="B8" s="299" t="s">
        <v>108</v>
      </c>
      <c r="C8" s="381">
        <v>1797</v>
      </c>
      <c r="D8" s="381">
        <v>1800</v>
      </c>
      <c r="E8" s="381">
        <v>1800</v>
      </c>
      <c r="F8" s="190">
        <v>2100</v>
      </c>
    </row>
    <row r="9" spans="1:6" s="1" customFormat="1" ht="12" customHeight="1">
      <c r="A9" s="15" t="s">
        <v>158</v>
      </c>
      <c r="B9" s="183" t="s">
        <v>130</v>
      </c>
      <c r="C9" s="381"/>
      <c r="D9" s="381"/>
      <c r="E9" s="381"/>
      <c r="F9" s="190"/>
    </row>
    <row r="10" spans="1:6" s="1" customFormat="1" ht="12" customHeight="1">
      <c r="A10" s="15" t="s">
        <v>159</v>
      </c>
      <c r="B10" s="183" t="s">
        <v>209</v>
      </c>
      <c r="C10" s="381">
        <v>33</v>
      </c>
      <c r="D10" s="381">
        <v>4</v>
      </c>
      <c r="E10" s="381">
        <v>4</v>
      </c>
      <c r="F10" s="190">
        <v>27</v>
      </c>
    </row>
    <row r="11" spans="1:6" s="1" customFormat="1" ht="12" customHeight="1" thickBot="1">
      <c r="A11" s="15" t="s">
        <v>160</v>
      </c>
      <c r="B11" s="300" t="s">
        <v>210</v>
      </c>
      <c r="C11" s="381">
        <v>94</v>
      </c>
      <c r="D11" s="381">
        <v>74</v>
      </c>
      <c r="E11" s="381">
        <v>56</v>
      </c>
      <c r="F11" s="190">
        <v>36</v>
      </c>
    </row>
    <row r="12" spans="1:6" s="1" customFormat="1" ht="12" customHeight="1" thickBot="1">
      <c r="A12" s="22" t="s">
        <v>70</v>
      </c>
      <c r="B12" s="23" t="s">
        <v>211</v>
      </c>
      <c r="C12" s="380">
        <f>+C13+C14+C15+C16+C17+C18+C19+C20</f>
        <v>318</v>
      </c>
      <c r="D12" s="380">
        <f>+D13+D14+D15+D16+D17+D18+D19+D20</f>
        <v>235</v>
      </c>
      <c r="E12" s="380">
        <f>+E13+E14+E15+E16+E17+E18+E19+E20</f>
        <v>253</v>
      </c>
      <c r="F12" s="188">
        <f>+F13+F14+F15+F16+F17+F18+F19+F20</f>
        <v>639</v>
      </c>
    </row>
    <row r="13" spans="1:6" s="1" customFormat="1" ht="12" customHeight="1">
      <c r="A13" s="19" t="s">
        <v>131</v>
      </c>
      <c r="B13" s="11" t="s">
        <v>216</v>
      </c>
      <c r="C13" s="382"/>
      <c r="D13" s="382"/>
      <c r="E13" s="382"/>
      <c r="F13" s="189"/>
    </row>
    <row r="14" spans="1:6" s="1" customFormat="1" ht="12" customHeight="1">
      <c r="A14" s="15" t="s">
        <v>132</v>
      </c>
      <c r="B14" s="8" t="s">
        <v>217</v>
      </c>
      <c r="C14" s="381">
        <v>11</v>
      </c>
      <c r="D14" s="381">
        <v>11</v>
      </c>
      <c r="E14" s="381">
        <v>11</v>
      </c>
      <c r="F14" s="190">
        <v>155</v>
      </c>
    </row>
    <row r="15" spans="1:6" s="1" customFormat="1" ht="12" customHeight="1">
      <c r="A15" s="15" t="s">
        <v>133</v>
      </c>
      <c r="B15" s="8" t="s">
        <v>218</v>
      </c>
      <c r="C15" s="381">
        <v>86</v>
      </c>
      <c r="D15" s="381">
        <v>30</v>
      </c>
      <c r="E15" s="381">
        <v>30</v>
      </c>
      <c r="F15" s="190">
        <v>30</v>
      </c>
    </row>
    <row r="16" spans="1:6" s="1" customFormat="1" ht="12" customHeight="1">
      <c r="A16" s="15" t="s">
        <v>134</v>
      </c>
      <c r="B16" s="8" t="s">
        <v>219</v>
      </c>
      <c r="C16" s="381"/>
      <c r="D16" s="381"/>
      <c r="E16" s="381"/>
      <c r="F16" s="190"/>
    </row>
    <row r="17" spans="1:6" s="1" customFormat="1" ht="12" customHeight="1">
      <c r="A17" s="14" t="s">
        <v>212</v>
      </c>
      <c r="B17" s="7" t="s">
        <v>220</v>
      </c>
      <c r="C17" s="383"/>
      <c r="D17" s="383"/>
      <c r="E17" s="383"/>
      <c r="F17" s="191"/>
    </row>
    <row r="18" spans="1:6" s="1" customFormat="1" ht="12" customHeight="1">
      <c r="A18" s="15" t="s">
        <v>213</v>
      </c>
      <c r="B18" s="8" t="s">
        <v>301</v>
      </c>
      <c r="C18" s="381"/>
      <c r="D18" s="381"/>
      <c r="E18" s="381"/>
      <c r="F18" s="190"/>
    </row>
    <row r="19" spans="1:6" s="1" customFormat="1" ht="12" customHeight="1">
      <c r="A19" s="15" t="s">
        <v>214</v>
      </c>
      <c r="B19" s="8" t="s">
        <v>222</v>
      </c>
      <c r="C19" s="381">
        <v>182</v>
      </c>
      <c r="D19" s="381">
        <v>182</v>
      </c>
      <c r="E19" s="381">
        <v>182</v>
      </c>
      <c r="F19" s="190">
        <v>227</v>
      </c>
    </row>
    <row r="20" spans="1:6" s="1" customFormat="1" ht="12" customHeight="1" thickBot="1">
      <c r="A20" s="16" t="s">
        <v>215</v>
      </c>
      <c r="B20" s="9" t="s">
        <v>223</v>
      </c>
      <c r="C20" s="384">
        <v>39</v>
      </c>
      <c r="D20" s="384">
        <v>12</v>
      </c>
      <c r="E20" s="384">
        <v>30</v>
      </c>
      <c r="F20" s="192">
        <v>227</v>
      </c>
    </row>
    <row r="21" spans="1:6" s="1" customFormat="1" ht="12" customHeight="1" thickBot="1">
      <c r="A21" s="22" t="s">
        <v>224</v>
      </c>
      <c r="B21" s="23" t="s">
        <v>302</v>
      </c>
      <c r="C21" s="385">
        <v>7559</v>
      </c>
      <c r="D21" s="385">
        <v>326</v>
      </c>
      <c r="E21" s="385">
        <v>326</v>
      </c>
      <c r="F21" s="193">
        <v>329</v>
      </c>
    </row>
    <row r="22" spans="1:6" s="1" customFormat="1" ht="12" customHeight="1" thickBot="1">
      <c r="A22" s="22" t="s">
        <v>72</v>
      </c>
      <c r="B22" s="23" t="s">
        <v>226</v>
      </c>
      <c r="C22" s="380">
        <f>+C23+C24+C25+C26+C27+C28+C29+C30</f>
        <v>13696</v>
      </c>
      <c r="D22" s="380">
        <f>+D23+D24+D25+D26+D27+D28+D29+D30</f>
        <v>11359</v>
      </c>
      <c r="E22" s="380">
        <f>+E23+E24+E25+E26+E27+E28+E29+E30</f>
        <v>14461</v>
      </c>
      <c r="F22" s="188">
        <f>+F23+F24+F25+F26+F27+F28+F29+F30</f>
        <v>14461</v>
      </c>
    </row>
    <row r="23" spans="1:6" s="1" customFormat="1" ht="12" customHeight="1">
      <c r="A23" s="17" t="s">
        <v>135</v>
      </c>
      <c r="B23" s="10" t="s">
        <v>232</v>
      </c>
      <c r="C23" s="386">
        <v>7163</v>
      </c>
      <c r="D23" s="386">
        <v>10355</v>
      </c>
      <c r="E23" s="386">
        <v>10568</v>
      </c>
      <c r="F23" s="194">
        <v>10568</v>
      </c>
    </row>
    <row r="24" spans="1:6" s="1" customFormat="1" ht="12" customHeight="1">
      <c r="A24" s="15" t="s">
        <v>136</v>
      </c>
      <c r="B24" s="8" t="s">
        <v>233</v>
      </c>
      <c r="C24" s="381">
        <v>1484</v>
      </c>
      <c r="D24" s="381">
        <v>994</v>
      </c>
      <c r="E24" s="381">
        <v>971</v>
      </c>
      <c r="F24" s="190">
        <v>971</v>
      </c>
    </row>
    <row r="25" spans="1:6" s="1" customFormat="1" ht="12" customHeight="1">
      <c r="A25" s="15" t="s">
        <v>137</v>
      </c>
      <c r="B25" s="8" t="s">
        <v>234</v>
      </c>
      <c r="C25" s="381">
        <v>4</v>
      </c>
      <c r="D25" s="381"/>
      <c r="E25" s="381">
        <v>28</v>
      </c>
      <c r="F25" s="190">
        <v>28</v>
      </c>
    </row>
    <row r="26" spans="1:6" s="1" customFormat="1" ht="12" customHeight="1">
      <c r="A26" s="18" t="s">
        <v>227</v>
      </c>
      <c r="B26" s="8" t="s">
        <v>140</v>
      </c>
      <c r="C26" s="387"/>
      <c r="D26" s="387"/>
      <c r="E26" s="387"/>
      <c r="F26" s="195"/>
    </row>
    <row r="27" spans="1:6" s="1" customFormat="1" ht="12" customHeight="1">
      <c r="A27" s="18" t="s">
        <v>228</v>
      </c>
      <c r="B27" s="8" t="s">
        <v>1163</v>
      </c>
      <c r="C27" s="387"/>
      <c r="D27" s="387"/>
      <c r="E27" s="387">
        <v>657</v>
      </c>
      <c r="F27" s="195">
        <v>657</v>
      </c>
    </row>
    <row r="28" spans="1:6" s="1" customFormat="1" ht="12" customHeight="1">
      <c r="A28" s="15" t="s">
        <v>229</v>
      </c>
      <c r="B28" s="8" t="s">
        <v>1162</v>
      </c>
      <c r="C28" s="381"/>
      <c r="D28" s="381">
        <v>10</v>
      </c>
      <c r="E28" s="381">
        <v>10</v>
      </c>
      <c r="F28" s="190">
        <v>10</v>
      </c>
    </row>
    <row r="29" spans="1:6" s="1" customFormat="1" ht="12" customHeight="1">
      <c r="A29" s="15" t="s">
        <v>230</v>
      </c>
      <c r="B29" s="8" t="s">
        <v>1164</v>
      </c>
      <c r="C29" s="388">
        <v>4000</v>
      </c>
      <c r="D29" s="388"/>
      <c r="E29" s="388">
        <v>1700</v>
      </c>
      <c r="F29" s="196">
        <v>1700</v>
      </c>
    </row>
    <row r="30" spans="1:6" s="1" customFormat="1" ht="12" customHeight="1" thickBot="1">
      <c r="A30" s="15" t="s">
        <v>231</v>
      </c>
      <c r="B30" s="13" t="s">
        <v>238</v>
      </c>
      <c r="C30" s="388">
        <v>1045</v>
      </c>
      <c r="D30" s="388"/>
      <c r="E30" s="388">
        <v>527</v>
      </c>
      <c r="F30" s="196">
        <v>527</v>
      </c>
    </row>
    <row r="31" spans="1:6" s="1" customFormat="1" ht="12" customHeight="1" thickBot="1">
      <c r="A31" s="162" t="s">
        <v>73</v>
      </c>
      <c r="B31" s="23" t="s">
        <v>418</v>
      </c>
      <c r="C31" s="380">
        <f>+C32+C38</f>
        <v>9036</v>
      </c>
      <c r="D31" s="380">
        <f>+D32+D38</f>
        <v>956</v>
      </c>
      <c r="E31" s="380">
        <f>+E32+E38</f>
        <v>1636</v>
      </c>
      <c r="F31" s="188">
        <f>+F32+F38</f>
        <v>1735</v>
      </c>
    </row>
    <row r="32" spans="1:6" s="1" customFormat="1" ht="12" customHeight="1">
      <c r="A32" s="163" t="s">
        <v>138</v>
      </c>
      <c r="B32" s="301" t="s">
        <v>419</v>
      </c>
      <c r="C32" s="389">
        <f>+C33+C34+C35+C36+C37</f>
        <v>1114</v>
      </c>
      <c r="D32" s="389">
        <v>956</v>
      </c>
      <c r="E32" s="389">
        <v>636</v>
      </c>
      <c r="F32" s="200">
        <v>735</v>
      </c>
    </row>
    <row r="33" spans="1:6" s="1" customFormat="1" ht="12" customHeight="1">
      <c r="A33" s="164" t="s">
        <v>141</v>
      </c>
      <c r="B33" s="170" t="s">
        <v>304</v>
      </c>
      <c r="C33" s="388">
        <v>394</v>
      </c>
      <c r="D33" s="388"/>
      <c r="E33" s="388"/>
      <c r="F33" s="196"/>
    </row>
    <row r="34" spans="1:6" s="1" customFormat="1" ht="12" customHeight="1">
      <c r="A34" s="164" t="s">
        <v>142</v>
      </c>
      <c r="B34" s="170" t="s">
        <v>305</v>
      </c>
      <c r="C34" s="388"/>
      <c r="D34" s="388"/>
      <c r="E34" s="388"/>
      <c r="F34" s="196"/>
    </row>
    <row r="35" spans="1:6" s="1" customFormat="1" ht="12" customHeight="1">
      <c r="A35" s="164" t="s">
        <v>143</v>
      </c>
      <c r="B35" s="170" t="s">
        <v>306</v>
      </c>
      <c r="C35" s="388">
        <v>600</v>
      </c>
      <c r="D35" s="388"/>
      <c r="E35" s="388"/>
      <c r="F35" s="196"/>
    </row>
    <row r="36" spans="1:6" s="1" customFormat="1" ht="12" customHeight="1">
      <c r="A36" s="164" t="s">
        <v>144</v>
      </c>
      <c r="B36" s="170" t="s">
        <v>307</v>
      </c>
      <c r="C36" s="388"/>
      <c r="D36" s="388"/>
      <c r="E36" s="388"/>
      <c r="F36" s="196"/>
    </row>
    <row r="37" spans="1:6" s="1" customFormat="1" ht="12" customHeight="1">
      <c r="A37" s="164" t="s">
        <v>239</v>
      </c>
      <c r="B37" s="170" t="s">
        <v>420</v>
      </c>
      <c r="C37" s="388">
        <v>120</v>
      </c>
      <c r="D37" s="388">
        <v>956</v>
      </c>
      <c r="E37" s="388">
        <v>636</v>
      </c>
      <c r="F37" s="196">
        <v>735</v>
      </c>
    </row>
    <row r="38" spans="1:6" s="1" customFormat="1" ht="12" customHeight="1">
      <c r="A38" s="164" t="s">
        <v>139</v>
      </c>
      <c r="B38" s="171" t="s">
        <v>421</v>
      </c>
      <c r="C38" s="390">
        <f>+C39+C40+C41+C42+C43</f>
        <v>7922</v>
      </c>
      <c r="D38" s="390">
        <f>+D39+D40+D41+D42+D43</f>
        <v>0</v>
      </c>
      <c r="E38" s="390">
        <f>+E39+E40+E41+E42+E43</f>
        <v>1000</v>
      </c>
      <c r="F38" s="201">
        <f>+F39+F40+F41+F42+F43</f>
        <v>1000</v>
      </c>
    </row>
    <row r="39" spans="1:6" s="1" customFormat="1" ht="12" customHeight="1">
      <c r="A39" s="164" t="s">
        <v>147</v>
      </c>
      <c r="B39" s="170" t="s">
        <v>304</v>
      </c>
      <c r="C39" s="388"/>
      <c r="D39" s="388"/>
      <c r="E39" s="388"/>
      <c r="F39" s="196"/>
    </row>
    <row r="40" spans="1:6" s="1" customFormat="1" ht="12" customHeight="1">
      <c r="A40" s="164" t="s">
        <v>148</v>
      </c>
      <c r="B40" s="170" t="s">
        <v>305</v>
      </c>
      <c r="C40" s="388"/>
      <c r="D40" s="388"/>
      <c r="E40" s="388"/>
      <c r="F40" s="196"/>
    </row>
    <row r="41" spans="1:6" s="1" customFormat="1" ht="12" customHeight="1">
      <c r="A41" s="164" t="s">
        <v>149</v>
      </c>
      <c r="B41" s="170" t="s">
        <v>306</v>
      </c>
      <c r="C41" s="388"/>
      <c r="D41" s="388"/>
      <c r="E41" s="388"/>
      <c r="F41" s="196"/>
    </row>
    <row r="42" spans="1:6" s="1" customFormat="1" ht="12" customHeight="1">
      <c r="A42" s="164" t="s">
        <v>150</v>
      </c>
      <c r="B42" s="172" t="s">
        <v>1205</v>
      </c>
      <c r="C42" s="388">
        <v>7922</v>
      </c>
      <c r="D42" s="388"/>
      <c r="E42" s="388"/>
      <c r="F42" s="196"/>
    </row>
    <row r="43" spans="1:6" s="1" customFormat="1" ht="12" customHeight="1" thickBot="1">
      <c r="A43" s="165" t="s">
        <v>240</v>
      </c>
      <c r="B43" s="173" t="s">
        <v>1174</v>
      </c>
      <c r="C43" s="391"/>
      <c r="D43" s="391"/>
      <c r="E43" s="391">
        <v>1000</v>
      </c>
      <c r="F43" s="392">
        <v>1000</v>
      </c>
    </row>
    <row r="44" spans="1:6" s="1" customFormat="1" ht="12" customHeight="1" thickBot="1">
      <c r="A44" s="22" t="s">
        <v>241</v>
      </c>
      <c r="B44" s="302" t="s">
        <v>308</v>
      </c>
      <c r="C44" s="380">
        <f>+C45+C46</f>
        <v>236</v>
      </c>
      <c r="D44" s="380">
        <f>+D45+D46</f>
        <v>0</v>
      </c>
      <c r="E44" s="380">
        <f>+E45+E46</f>
        <v>148</v>
      </c>
      <c r="F44" s="188">
        <f>+F45+F46</f>
        <v>148</v>
      </c>
    </row>
    <row r="45" spans="1:6" s="1" customFormat="1" ht="12" customHeight="1">
      <c r="A45" s="17" t="s">
        <v>145</v>
      </c>
      <c r="B45" s="183" t="s">
        <v>309</v>
      </c>
      <c r="C45" s="386">
        <v>236</v>
      </c>
      <c r="D45" s="386"/>
      <c r="E45" s="386">
        <v>148</v>
      </c>
      <c r="F45" s="194">
        <v>148</v>
      </c>
    </row>
    <row r="46" spans="1:6" s="1" customFormat="1" ht="12" customHeight="1" thickBot="1">
      <c r="A46" s="14" t="s">
        <v>146</v>
      </c>
      <c r="B46" s="178" t="s">
        <v>313</v>
      </c>
      <c r="C46" s="383"/>
      <c r="D46" s="383"/>
      <c r="E46" s="383"/>
      <c r="F46" s="191"/>
    </row>
    <row r="47" spans="1:6" s="1" customFormat="1" ht="12" customHeight="1" thickBot="1">
      <c r="A47" s="22" t="s">
        <v>75</v>
      </c>
      <c r="B47" s="302" t="s">
        <v>312</v>
      </c>
      <c r="C47" s="380">
        <f>+C48+C49+C50</f>
        <v>300</v>
      </c>
      <c r="D47" s="380">
        <f>+D48+D49+D50</f>
        <v>150</v>
      </c>
      <c r="E47" s="380">
        <f>+E48+E49+E50</f>
        <v>150</v>
      </c>
      <c r="F47" s="188">
        <f>+F48+F49+F50</f>
        <v>275</v>
      </c>
    </row>
    <row r="48" spans="1:6" s="1" customFormat="1" ht="12" customHeight="1">
      <c r="A48" s="17" t="s">
        <v>244</v>
      </c>
      <c r="B48" s="183" t="s">
        <v>242</v>
      </c>
      <c r="C48" s="393"/>
      <c r="D48" s="393"/>
      <c r="E48" s="393"/>
      <c r="F48" s="394"/>
    </row>
    <row r="49" spans="1:6" s="1" customFormat="1" ht="12" customHeight="1">
      <c r="A49" s="15" t="s">
        <v>245</v>
      </c>
      <c r="B49" s="170" t="s">
        <v>243</v>
      </c>
      <c r="C49" s="388">
        <v>300</v>
      </c>
      <c r="D49" s="388">
        <v>150</v>
      </c>
      <c r="E49" s="388">
        <v>150</v>
      </c>
      <c r="F49" s="196">
        <v>275</v>
      </c>
    </row>
    <row r="50" spans="1:6" s="1" customFormat="1" ht="12" customHeight="1" thickBot="1">
      <c r="A50" s="14" t="s">
        <v>356</v>
      </c>
      <c r="B50" s="178" t="s">
        <v>310</v>
      </c>
      <c r="C50" s="395"/>
      <c r="D50" s="395"/>
      <c r="E50" s="395"/>
      <c r="F50" s="396"/>
    </row>
    <row r="51" spans="1:6" s="1" customFormat="1" ht="17.25" customHeight="1" thickBot="1">
      <c r="A51" s="22" t="s">
        <v>246</v>
      </c>
      <c r="B51" s="303" t="s">
        <v>311</v>
      </c>
      <c r="C51" s="397"/>
      <c r="D51" s="397"/>
      <c r="E51" s="397"/>
      <c r="F51" s="197"/>
    </row>
    <row r="52" spans="1:6" s="1" customFormat="1" ht="12" customHeight="1" thickBot="1">
      <c r="A52" s="22" t="s">
        <v>77</v>
      </c>
      <c r="B52" s="26" t="s">
        <v>247</v>
      </c>
      <c r="C52" s="398">
        <f>+C7+C12+C21+C22+C31+C44+C47+C51</f>
        <v>33069</v>
      </c>
      <c r="D52" s="398">
        <f>+D7+D12+D21+D22+D31+D44+D47+D51</f>
        <v>14904</v>
      </c>
      <c r="E52" s="398">
        <f>+E7+E12+E21+E22+E31+E44+E47+E51</f>
        <v>18834</v>
      </c>
      <c r="F52" s="198">
        <f>+F7+F12+F21+F22+F31+F44+F47+F51</f>
        <v>19750</v>
      </c>
    </row>
    <row r="53" spans="1:6" s="1" customFormat="1" ht="12" customHeight="1" thickBot="1">
      <c r="A53" s="174" t="s">
        <v>78</v>
      </c>
      <c r="B53" s="169" t="s">
        <v>314</v>
      </c>
      <c r="C53" s="399">
        <f>+C54+C60</f>
        <v>6523</v>
      </c>
      <c r="D53" s="399">
        <f>+D54+D60</f>
        <v>10051</v>
      </c>
      <c r="E53" s="399">
        <f>+E54+E60</f>
        <v>10645</v>
      </c>
      <c r="F53" s="199">
        <f>+F54+F60</f>
        <v>10645</v>
      </c>
    </row>
    <row r="54" spans="1:6" s="1" customFormat="1" ht="12" customHeight="1">
      <c r="A54" s="304" t="s">
        <v>189</v>
      </c>
      <c r="B54" s="301" t="s">
        <v>385</v>
      </c>
      <c r="C54" s="390">
        <f>+C55+C56+C57+C58+C59</f>
        <v>6043</v>
      </c>
      <c r="D54" s="390">
        <f>+D55+D56+D57+D58+D59</f>
        <v>10051</v>
      </c>
      <c r="E54" s="390">
        <f>+E55+E56+E57+E58+E59</f>
        <v>10645</v>
      </c>
      <c r="F54" s="201">
        <f>+F55+F56+F57+F58+F59</f>
        <v>10645</v>
      </c>
    </row>
    <row r="55" spans="1:6" s="1" customFormat="1" ht="12" customHeight="1">
      <c r="A55" s="175" t="s">
        <v>326</v>
      </c>
      <c r="B55" s="170" t="s">
        <v>315</v>
      </c>
      <c r="C55" s="748">
        <v>6043</v>
      </c>
      <c r="D55" s="748">
        <v>10051</v>
      </c>
      <c r="E55" s="748">
        <v>10645</v>
      </c>
      <c r="F55" s="749">
        <v>10645</v>
      </c>
    </row>
    <row r="56" spans="1:6" s="1" customFormat="1" ht="12" customHeight="1">
      <c r="A56" s="175" t="s">
        <v>327</v>
      </c>
      <c r="B56" s="170" t="s">
        <v>316</v>
      </c>
      <c r="C56" s="748"/>
      <c r="D56" s="748"/>
      <c r="E56" s="748"/>
      <c r="F56" s="749"/>
    </row>
    <row r="57" spans="1:6" s="1" customFormat="1" ht="12" customHeight="1">
      <c r="A57" s="175" t="s">
        <v>328</v>
      </c>
      <c r="B57" s="170" t="s">
        <v>317</v>
      </c>
      <c r="C57" s="748"/>
      <c r="D57" s="748"/>
      <c r="E57" s="748"/>
      <c r="F57" s="749"/>
    </row>
    <row r="58" spans="1:6" s="1" customFormat="1" ht="12" customHeight="1">
      <c r="A58" s="175" t="s">
        <v>329</v>
      </c>
      <c r="B58" s="170" t="s">
        <v>318</v>
      </c>
      <c r="C58" s="748"/>
      <c r="D58" s="748"/>
      <c r="E58" s="748"/>
      <c r="F58" s="749"/>
    </row>
    <row r="59" spans="1:6" s="1" customFormat="1" ht="12" customHeight="1">
      <c r="A59" s="175" t="s">
        <v>330</v>
      </c>
      <c r="B59" s="170" t="s">
        <v>319</v>
      </c>
      <c r="C59" s="748"/>
      <c r="D59" s="748"/>
      <c r="E59" s="748"/>
      <c r="F59" s="749"/>
    </row>
    <row r="60" spans="1:6" s="1" customFormat="1" ht="12" customHeight="1">
      <c r="A60" s="176" t="s">
        <v>190</v>
      </c>
      <c r="B60" s="171" t="s">
        <v>384</v>
      </c>
      <c r="C60" s="390">
        <f>+C61+C62+C63+C64+C65</f>
        <v>480</v>
      </c>
      <c r="D60" s="390">
        <f>+D61+D62+D63+D64+D65</f>
        <v>0</v>
      </c>
      <c r="E60" s="390">
        <f>+E61+E62+E63+E64+E65</f>
        <v>0</v>
      </c>
      <c r="F60" s="201">
        <f>+F61+F62+F63+F64+F65</f>
        <v>0</v>
      </c>
    </row>
    <row r="61" spans="1:6" s="1" customFormat="1" ht="12" customHeight="1">
      <c r="A61" s="175" t="s">
        <v>331</v>
      </c>
      <c r="B61" s="170" t="s">
        <v>320</v>
      </c>
      <c r="C61" s="748"/>
      <c r="D61" s="748"/>
      <c r="E61" s="748"/>
      <c r="F61" s="749"/>
    </row>
    <row r="62" spans="1:6" s="1" customFormat="1" ht="12" customHeight="1">
      <c r="A62" s="175" t="s">
        <v>332</v>
      </c>
      <c r="B62" s="170" t="s">
        <v>321</v>
      </c>
      <c r="C62" s="748"/>
      <c r="D62" s="748"/>
      <c r="E62" s="748"/>
      <c r="F62" s="749"/>
    </row>
    <row r="63" spans="1:6" s="1" customFormat="1" ht="12" customHeight="1">
      <c r="A63" s="175" t="s">
        <v>333</v>
      </c>
      <c r="B63" s="170" t="s">
        <v>322</v>
      </c>
      <c r="C63" s="748"/>
      <c r="D63" s="748"/>
      <c r="E63" s="748"/>
      <c r="F63" s="749"/>
    </row>
    <row r="64" spans="1:6" s="1" customFormat="1" ht="12" customHeight="1">
      <c r="A64" s="175" t="s">
        <v>334</v>
      </c>
      <c r="B64" s="170" t="s">
        <v>1206</v>
      </c>
      <c r="C64" s="748">
        <v>480</v>
      </c>
      <c r="D64" s="748"/>
      <c r="E64" s="748"/>
      <c r="F64" s="749"/>
    </row>
    <row r="65" spans="1:6" s="1" customFormat="1" ht="12" customHeight="1" thickBot="1">
      <c r="A65" s="177" t="s">
        <v>335</v>
      </c>
      <c r="B65" s="178" t="s">
        <v>324</v>
      </c>
      <c r="C65" s="750"/>
      <c r="D65" s="750"/>
      <c r="E65" s="750"/>
      <c r="F65" s="751"/>
    </row>
    <row r="66" spans="1:6" s="1" customFormat="1" ht="12" customHeight="1" thickBot="1">
      <c r="A66" s="179" t="s">
        <v>79</v>
      </c>
      <c r="B66" s="305" t="s">
        <v>382</v>
      </c>
      <c r="C66" s="399">
        <f>+C52+C53</f>
        <v>39592</v>
      </c>
      <c r="D66" s="399">
        <f>+D52+D53</f>
        <v>24955</v>
      </c>
      <c r="E66" s="399">
        <f>+E52+E53</f>
        <v>29479</v>
      </c>
      <c r="F66" s="199">
        <f>+F52+F53</f>
        <v>30395</v>
      </c>
    </row>
    <row r="67" spans="1:6" s="1" customFormat="1" ht="13.5" customHeight="1" thickBot="1">
      <c r="A67" s="180" t="s">
        <v>80</v>
      </c>
      <c r="B67" s="306" t="s">
        <v>325</v>
      </c>
      <c r="C67" s="401"/>
      <c r="D67" s="401"/>
      <c r="E67" s="401"/>
      <c r="F67" s="209">
        <v>54</v>
      </c>
    </row>
    <row r="68" spans="1:6" s="1" customFormat="1" ht="12" customHeight="1" thickBot="1">
      <c r="A68" s="179" t="s">
        <v>81</v>
      </c>
      <c r="B68" s="305" t="s">
        <v>383</v>
      </c>
      <c r="C68" s="402">
        <f>+C66+C67</f>
        <v>39592</v>
      </c>
      <c r="D68" s="402">
        <f>+D66+D67</f>
        <v>24955</v>
      </c>
      <c r="E68" s="402">
        <f>+E66+E67</f>
        <v>29479</v>
      </c>
      <c r="F68" s="210">
        <f>+F66+F67</f>
        <v>30449</v>
      </c>
    </row>
    <row r="69" spans="1:6" s="1" customFormat="1" ht="83.25" customHeight="1">
      <c r="A69" s="5"/>
      <c r="B69" s="6"/>
      <c r="C69" s="6"/>
      <c r="D69" s="203"/>
      <c r="E69" s="203"/>
      <c r="F69" s="203"/>
    </row>
    <row r="70" spans="1:6" ht="16.5" customHeight="1">
      <c r="A70" s="782" t="s">
        <v>97</v>
      </c>
      <c r="B70" s="782"/>
      <c r="C70" s="782"/>
      <c r="D70" s="782"/>
      <c r="E70" s="782"/>
      <c r="F70" s="782"/>
    </row>
    <row r="71" spans="1:6" s="211" customFormat="1" ht="16.5" customHeight="1" thickBot="1">
      <c r="A71" s="323" t="s">
        <v>197</v>
      </c>
      <c r="B71" s="323"/>
      <c r="C71" s="323"/>
      <c r="D71" s="82"/>
      <c r="E71" s="82"/>
      <c r="F71" s="82" t="s">
        <v>355</v>
      </c>
    </row>
    <row r="72" spans="1:6" s="211" customFormat="1" ht="16.5" customHeight="1">
      <c r="A72" s="783" t="s">
        <v>129</v>
      </c>
      <c r="B72" s="785" t="s">
        <v>432</v>
      </c>
      <c r="C72" s="851" t="s">
        <v>492</v>
      </c>
      <c r="D72" s="787" t="s">
        <v>0</v>
      </c>
      <c r="E72" s="787"/>
      <c r="F72" s="788"/>
    </row>
    <row r="73" spans="1:6" ht="38.1" customHeight="1" thickBot="1">
      <c r="A73" s="784"/>
      <c r="B73" s="786"/>
      <c r="C73" s="852"/>
      <c r="D73" s="325" t="s">
        <v>433</v>
      </c>
      <c r="E73" s="325" t="s">
        <v>440</v>
      </c>
      <c r="F73" s="326" t="s">
        <v>441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68</v>
      </c>
      <c r="B75" s="30" t="s">
        <v>248</v>
      </c>
      <c r="C75" s="379">
        <f>+C76+C77+C78+C79+C80</f>
        <v>19405</v>
      </c>
      <c r="D75" s="379">
        <f>+D76+D77+D78+D79+D80</f>
        <v>16955</v>
      </c>
      <c r="E75" s="379">
        <f>+E76+E77+E78+E79+E80</f>
        <v>18703</v>
      </c>
      <c r="F75" s="187">
        <f>+F76+F77+F78+F79+F80</f>
        <v>16853</v>
      </c>
    </row>
    <row r="76" spans="1:6" ht="12" customHeight="1">
      <c r="A76" s="19" t="s">
        <v>151</v>
      </c>
      <c r="B76" s="11" t="s">
        <v>98</v>
      </c>
      <c r="C76" s="382">
        <v>3650</v>
      </c>
      <c r="D76" s="382">
        <v>4103</v>
      </c>
      <c r="E76" s="382">
        <v>4210</v>
      </c>
      <c r="F76" s="189">
        <v>3965</v>
      </c>
    </row>
    <row r="77" spans="1:6" ht="12" customHeight="1">
      <c r="A77" s="15" t="s">
        <v>152</v>
      </c>
      <c r="B77" s="8" t="s">
        <v>249</v>
      </c>
      <c r="C77" s="381">
        <v>1026</v>
      </c>
      <c r="D77" s="381">
        <v>1131</v>
      </c>
      <c r="E77" s="381">
        <v>1084</v>
      </c>
      <c r="F77" s="190">
        <v>1001</v>
      </c>
    </row>
    <row r="78" spans="1:6" ht="12" customHeight="1">
      <c r="A78" s="15" t="s">
        <v>153</v>
      </c>
      <c r="B78" s="8" t="s">
        <v>180</v>
      </c>
      <c r="C78" s="387">
        <v>3783</v>
      </c>
      <c r="D78" s="387">
        <v>4597</v>
      </c>
      <c r="E78" s="387">
        <v>5254</v>
      </c>
      <c r="F78" s="195">
        <v>4656</v>
      </c>
    </row>
    <row r="79" spans="1:6" ht="12" customHeight="1">
      <c r="A79" s="15" t="s">
        <v>154</v>
      </c>
      <c r="B79" s="12" t="s">
        <v>250</v>
      </c>
      <c r="C79" s="387"/>
      <c r="D79" s="387"/>
      <c r="E79" s="387"/>
      <c r="F79" s="195"/>
    </row>
    <row r="80" spans="1:6" ht="12" customHeight="1">
      <c r="A80" s="15" t="s">
        <v>163</v>
      </c>
      <c r="B80" s="21" t="s">
        <v>251</v>
      </c>
      <c r="C80" s="387">
        <v>10946</v>
      </c>
      <c r="D80" s="387">
        <v>7124</v>
      </c>
      <c r="E80" s="387">
        <v>8155</v>
      </c>
      <c r="F80" s="195">
        <v>7231</v>
      </c>
    </row>
    <row r="81" spans="1:6" ht="12" customHeight="1">
      <c r="A81" s="15" t="s">
        <v>155</v>
      </c>
      <c r="B81" s="8" t="s">
        <v>269</v>
      </c>
      <c r="C81" s="387"/>
      <c r="D81" s="387"/>
      <c r="E81" s="387"/>
      <c r="F81" s="195"/>
    </row>
    <row r="82" spans="1:6" ht="12" customHeight="1">
      <c r="A82" s="15" t="s">
        <v>156</v>
      </c>
      <c r="B82" s="85" t="s">
        <v>270</v>
      </c>
      <c r="C82" s="387">
        <v>3562</v>
      </c>
      <c r="D82" s="387">
        <v>3032</v>
      </c>
      <c r="E82" s="387">
        <v>3132</v>
      </c>
      <c r="F82" s="195">
        <v>2398</v>
      </c>
    </row>
    <row r="83" spans="1:6" ht="12" customHeight="1">
      <c r="A83" s="15" t="s">
        <v>164</v>
      </c>
      <c r="B83" s="85" t="s">
        <v>336</v>
      </c>
      <c r="C83" s="387">
        <v>6507</v>
      </c>
      <c r="D83" s="387">
        <v>3522</v>
      </c>
      <c r="E83" s="387">
        <v>4453</v>
      </c>
      <c r="F83" s="195">
        <v>4453</v>
      </c>
    </row>
    <row r="84" spans="1:6" ht="12" customHeight="1">
      <c r="A84" s="15" t="s">
        <v>165</v>
      </c>
      <c r="B84" s="86" t="s">
        <v>271</v>
      </c>
      <c r="C84" s="387">
        <v>877</v>
      </c>
      <c r="D84" s="387">
        <v>570</v>
      </c>
      <c r="E84" s="387">
        <v>570</v>
      </c>
      <c r="F84" s="195">
        <v>380</v>
      </c>
    </row>
    <row r="85" spans="1:6" ht="12" customHeight="1">
      <c r="A85" s="14" t="s">
        <v>166</v>
      </c>
      <c r="B85" s="87" t="s">
        <v>272</v>
      </c>
      <c r="C85" s="387"/>
      <c r="D85" s="387"/>
      <c r="E85" s="387"/>
      <c r="F85" s="195"/>
    </row>
    <row r="86" spans="1:6" ht="12" customHeight="1">
      <c r="A86" s="15" t="s">
        <v>167</v>
      </c>
      <c r="B86" s="87" t="s">
        <v>273</v>
      </c>
      <c r="C86" s="387"/>
      <c r="D86" s="387"/>
      <c r="E86" s="387"/>
      <c r="F86" s="195"/>
    </row>
    <row r="87" spans="1:6" ht="12" customHeight="1" thickBot="1">
      <c r="A87" s="20" t="s">
        <v>169</v>
      </c>
      <c r="B87" s="88" t="s">
        <v>274</v>
      </c>
      <c r="C87" s="403"/>
      <c r="D87" s="403"/>
      <c r="E87" s="403"/>
      <c r="F87" s="204"/>
    </row>
    <row r="88" spans="1:6" ht="12" customHeight="1" thickBot="1">
      <c r="A88" s="22" t="s">
        <v>69</v>
      </c>
      <c r="B88" s="29" t="s">
        <v>357</v>
      </c>
      <c r="C88" s="380">
        <f>+C89+C90+C91</f>
        <v>2379</v>
      </c>
      <c r="D88" s="380">
        <f>+D89+D90+D91</f>
        <v>4000</v>
      </c>
      <c r="E88" s="380">
        <f>+E89+E90+E91</f>
        <v>5000</v>
      </c>
      <c r="F88" s="188">
        <f>+F89+F90+F91</f>
        <v>3889</v>
      </c>
    </row>
    <row r="89" spans="1:6" ht="12" customHeight="1">
      <c r="A89" s="17" t="s">
        <v>157</v>
      </c>
      <c r="B89" s="8" t="s">
        <v>337</v>
      </c>
      <c r="C89" s="386">
        <v>176</v>
      </c>
      <c r="D89" s="386"/>
      <c r="E89" s="386"/>
      <c r="F89" s="194"/>
    </row>
    <row r="90" spans="1:6" ht="12" customHeight="1">
      <c r="A90" s="17" t="s">
        <v>158</v>
      </c>
      <c r="B90" s="13" t="s">
        <v>253</v>
      </c>
      <c r="C90" s="381">
        <v>301</v>
      </c>
      <c r="D90" s="381"/>
      <c r="E90" s="381"/>
      <c r="F90" s="190"/>
    </row>
    <row r="91" spans="1:6" ht="12" customHeight="1">
      <c r="A91" s="17" t="s">
        <v>159</v>
      </c>
      <c r="B91" s="170" t="s">
        <v>358</v>
      </c>
      <c r="C91" s="381">
        <v>1902</v>
      </c>
      <c r="D91" s="381">
        <v>4000</v>
      </c>
      <c r="E91" s="381">
        <v>5000</v>
      </c>
      <c r="F91" s="190">
        <v>3889</v>
      </c>
    </row>
    <row r="92" spans="1:6" ht="12" customHeight="1">
      <c r="A92" s="17" t="s">
        <v>160</v>
      </c>
      <c r="B92" s="170" t="s">
        <v>423</v>
      </c>
      <c r="C92" s="381"/>
      <c r="D92" s="381"/>
      <c r="E92" s="381">
        <v>1000</v>
      </c>
      <c r="F92" s="190">
        <v>1000</v>
      </c>
    </row>
    <row r="93" spans="1:6" ht="12" customHeight="1">
      <c r="A93" s="17" t="s">
        <v>161</v>
      </c>
      <c r="B93" s="170" t="s">
        <v>359</v>
      </c>
      <c r="C93" s="381">
        <v>1902</v>
      </c>
      <c r="D93" s="381">
        <v>4000</v>
      </c>
      <c r="E93" s="381">
        <v>4000</v>
      </c>
      <c r="F93" s="190">
        <v>2889</v>
      </c>
    </row>
    <row r="94" spans="1:6" ht="12.75">
      <c r="A94" s="17" t="s">
        <v>168</v>
      </c>
      <c r="B94" s="170" t="s">
        <v>360</v>
      </c>
      <c r="C94" s="381"/>
      <c r="D94" s="381"/>
      <c r="E94" s="381"/>
      <c r="F94" s="190"/>
    </row>
    <row r="95" spans="1:6" ht="12" customHeight="1">
      <c r="A95" s="17" t="s">
        <v>170</v>
      </c>
      <c r="B95" s="307" t="s">
        <v>340</v>
      </c>
      <c r="C95" s="381"/>
      <c r="D95" s="381"/>
      <c r="E95" s="381"/>
      <c r="F95" s="190"/>
    </row>
    <row r="96" spans="1:6" ht="12" customHeight="1">
      <c r="A96" s="17" t="s">
        <v>254</v>
      </c>
      <c r="B96" s="307" t="s">
        <v>341</v>
      </c>
      <c r="C96" s="381"/>
      <c r="D96" s="381"/>
      <c r="E96" s="381"/>
      <c r="F96" s="190"/>
    </row>
    <row r="97" spans="1:6" ht="21.75" customHeight="1">
      <c r="A97" s="17" t="s">
        <v>255</v>
      </c>
      <c r="B97" s="307" t="s">
        <v>339</v>
      </c>
      <c r="C97" s="381"/>
      <c r="D97" s="381"/>
      <c r="E97" s="381"/>
      <c r="F97" s="190"/>
    </row>
    <row r="98" spans="1:6" ht="24" customHeight="1" thickBot="1">
      <c r="A98" s="14" t="s">
        <v>256</v>
      </c>
      <c r="B98" s="308" t="s">
        <v>453</v>
      </c>
      <c r="C98" s="387"/>
      <c r="D98" s="387"/>
      <c r="E98" s="387"/>
      <c r="F98" s="195"/>
    </row>
    <row r="99" spans="1:6" ht="12" customHeight="1" thickBot="1">
      <c r="A99" s="22" t="s">
        <v>70</v>
      </c>
      <c r="B99" s="73" t="s">
        <v>361</v>
      </c>
      <c r="C99" s="380">
        <f>+C100+C101</f>
        <v>0</v>
      </c>
      <c r="D99" s="380">
        <f>+D100+D101</f>
        <v>4000</v>
      </c>
      <c r="E99" s="380">
        <f>+E100+E101</f>
        <v>5776</v>
      </c>
      <c r="F99" s="188">
        <f>+F100+F101</f>
        <v>0</v>
      </c>
    </row>
    <row r="100" spans="1:6" ht="12" customHeight="1">
      <c r="A100" s="17" t="s">
        <v>131</v>
      </c>
      <c r="B100" s="10" t="s">
        <v>112</v>
      </c>
      <c r="C100" s="386"/>
      <c r="D100" s="386"/>
      <c r="E100" s="386"/>
      <c r="F100" s="194"/>
    </row>
    <row r="101" spans="1:6" ht="12" customHeight="1" thickBot="1">
      <c r="A101" s="18" t="s">
        <v>132</v>
      </c>
      <c r="B101" s="13" t="s">
        <v>113</v>
      </c>
      <c r="C101" s="387"/>
      <c r="D101" s="387">
        <v>4000</v>
      </c>
      <c r="E101" s="387">
        <v>5776</v>
      </c>
      <c r="F101" s="195"/>
    </row>
    <row r="102" spans="1:6" s="168" customFormat="1" ht="12" customHeight="1" thickBot="1">
      <c r="A102" s="174" t="s">
        <v>71</v>
      </c>
      <c r="B102" s="169" t="s">
        <v>342</v>
      </c>
      <c r="C102" s="404"/>
      <c r="D102" s="397"/>
      <c r="E102" s="404"/>
      <c r="F102" s="405"/>
    </row>
    <row r="103" spans="1:6" ht="12" customHeight="1" thickBot="1">
      <c r="A103" s="166" t="s">
        <v>72</v>
      </c>
      <c r="B103" s="167" t="s">
        <v>201</v>
      </c>
      <c r="C103" s="379">
        <f>+C75+C88+C99+C102</f>
        <v>21784</v>
      </c>
      <c r="D103" s="379">
        <f>+D75+D88+D99+D102</f>
        <v>24955</v>
      </c>
      <c r="E103" s="379">
        <f>+E75+E88+E99+E102</f>
        <v>29479</v>
      </c>
      <c r="F103" s="187">
        <f>+F75+F88+F99+F102</f>
        <v>20742</v>
      </c>
    </row>
    <row r="104" spans="1:6" ht="12" customHeight="1" thickBot="1">
      <c r="A104" s="174" t="s">
        <v>73</v>
      </c>
      <c r="B104" s="169" t="s">
        <v>424</v>
      </c>
      <c r="C104" s="380">
        <f>+C105+C113</f>
        <v>7163</v>
      </c>
      <c r="D104" s="380">
        <f>+D105+D113</f>
        <v>0</v>
      </c>
      <c r="E104" s="380">
        <f>+E105+E113</f>
        <v>0</v>
      </c>
      <c r="F104" s="188">
        <f>+F105+F113</f>
        <v>0</v>
      </c>
    </row>
    <row r="105" spans="1:6" ht="12" customHeight="1" thickBot="1">
      <c r="A105" s="181" t="s">
        <v>138</v>
      </c>
      <c r="B105" s="309" t="s">
        <v>1142</v>
      </c>
      <c r="C105" s="380">
        <f>+C106+C107+C108+C109+C110+C111+C112</f>
        <v>480</v>
      </c>
      <c r="D105" s="380">
        <f>+D106+D107+D108+D109+D110+D111+D112</f>
        <v>0</v>
      </c>
      <c r="E105" s="380">
        <f>+E106+E107+E108+E109+E110+E111+E112</f>
        <v>0</v>
      </c>
      <c r="F105" s="188">
        <f>+F106+F107+F108+F109+F110+F111+F112</f>
        <v>0</v>
      </c>
    </row>
    <row r="106" spans="1:6" ht="12" customHeight="1">
      <c r="A106" s="182" t="s">
        <v>141</v>
      </c>
      <c r="B106" s="183" t="s">
        <v>343</v>
      </c>
      <c r="C106" s="381"/>
      <c r="D106" s="381"/>
      <c r="E106" s="381"/>
      <c r="F106" s="190"/>
    </row>
    <row r="107" spans="1:6" ht="12" customHeight="1">
      <c r="A107" s="175" t="s">
        <v>142</v>
      </c>
      <c r="B107" s="170" t="s">
        <v>344</v>
      </c>
      <c r="C107" s="381"/>
      <c r="D107" s="381"/>
      <c r="E107" s="381"/>
      <c r="F107" s="190"/>
    </row>
    <row r="108" spans="1:6" ht="12" customHeight="1">
      <c r="A108" s="175" t="s">
        <v>143</v>
      </c>
      <c r="B108" s="170" t="s">
        <v>345</v>
      </c>
      <c r="C108" s="381">
        <v>480</v>
      </c>
      <c r="D108" s="381"/>
      <c r="E108" s="381"/>
      <c r="F108" s="190"/>
    </row>
    <row r="109" spans="1:6" ht="12" customHeight="1">
      <c r="A109" s="175" t="s">
        <v>144</v>
      </c>
      <c r="B109" s="170" t="s">
        <v>346</v>
      </c>
      <c r="C109" s="381"/>
      <c r="D109" s="381"/>
      <c r="E109" s="381"/>
      <c r="F109" s="190"/>
    </row>
    <row r="110" spans="1:6" ht="12" customHeight="1">
      <c r="A110" s="175" t="s">
        <v>239</v>
      </c>
      <c r="B110" s="170" t="s">
        <v>347</v>
      </c>
      <c r="C110" s="381"/>
      <c r="D110" s="381"/>
      <c r="E110" s="381"/>
      <c r="F110" s="190"/>
    </row>
    <row r="111" spans="1:6" ht="12" customHeight="1">
      <c r="A111" s="175" t="s">
        <v>257</v>
      </c>
      <c r="B111" s="170" t="s">
        <v>348</v>
      </c>
      <c r="C111" s="381"/>
      <c r="D111" s="381"/>
      <c r="E111" s="381"/>
      <c r="F111" s="190"/>
    </row>
    <row r="112" spans="1:6" ht="12" customHeight="1" thickBot="1">
      <c r="A112" s="184" t="s">
        <v>258</v>
      </c>
      <c r="B112" s="185" t="s">
        <v>349</v>
      </c>
      <c r="C112" s="381"/>
      <c r="D112" s="381"/>
      <c r="E112" s="381"/>
      <c r="F112" s="190"/>
    </row>
    <row r="113" spans="1:6" ht="12" customHeight="1" thickBot="1">
      <c r="A113" s="181" t="s">
        <v>139</v>
      </c>
      <c r="B113" s="309" t="s">
        <v>1143</v>
      </c>
      <c r="C113" s="380">
        <f>+C114+C115+C116+C117+C118+C119+C120+C121</f>
        <v>6683</v>
      </c>
      <c r="D113" s="380">
        <f>+D114+D115+D116+D117+D118+D119+D120+D121</f>
        <v>0</v>
      </c>
      <c r="E113" s="380">
        <f>+E114+E115+E116+E117+E118+E119+E120+E121</f>
        <v>0</v>
      </c>
      <c r="F113" s="188">
        <f>+F114+F115+F116+F117+F118+F119+F120+F121</f>
        <v>0</v>
      </c>
    </row>
    <row r="114" spans="1:6" ht="12" customHeight="1">
      <c r="A114" s="182" t="s">
        <v>147</v>
      </c>
      <c r="B114" s="183" t="s">
        <v>343</v>
      </c>
      <c r="C114" s="381"/>
      <c r="D114" s="381"/>
      <c r="E114" s="381"/>
      <c r="F114" s="190"/>
    </row>
    <row r="115" spans="1:6" ht="12" customHeight="1">
      <c r="A115" s="175" t="s">
        <v>148</v>
      </c>
      <c r="B115" s="170" t="s">
        <v>350</v>
      </c>
      <c r="C115" s="381"/>
      <c r="D115" s="381"/>
      <c r="E115" s="381"/>
      <c r="F115" s="190"/>
    </row>
    <row r="116" spans="1:6" ht="12" customHeight="1">
      <c r="A116" s="175" t="s">
        <v>149</v>
      </c>
      <c r="B116" s="170" t="s">
        <v>345</v>
      </c>
      <c r="C116" s="381">
        <v>5677</v>
      </c>
      <c r="D116" s="381"/>
      <c r="E116" s="381"/>
      <c r="F116" s="190"/>
    </row>
    <row r="117" spans="1:6" ht="12" customHeight="1">
      <c r="A117" s="175" t="s">
        <v>150</v>
      </c>
      <c r="B117" s="170" t="s">
        <v>346</v>
      </c>
      <c r="C117" s="381">
        <v>1006</v>
      </c>
      <c r="D117" s="381"/>
      <c r="E117" s="381"/>
      <c r="F117" s="190"/>
    </row>
    <row r="118" spans="1:6" ht="12" customHeight="1">
      <c r="A118" s="175" t="s">
        <v>240</v>
      </c>
      <c r="B118" s="170" t="s">
        <v>347</v>
      </c>
      <c r="C118" s="381"/>
      <c r="D118" s="381"/>
      <c r="E118" s="381"/>
      <c r="F118" s="190"/>
    </row>
    <row r="119" spans="1:6" ht="12" customHeight="1">
      <c r="A119" s="175" t="s">
        <v>259</v>
      </c>
      <c r="B119" s="170" t="s">
        <v>351</v>
      </c>
      <c r="C119" s="381"/>
      <c r="D119" s="381"/>
      <c r="E119" s="381"/>
      <c r="F119" s="190"/>
    </row>
    <row r="120" spans="1:6" ht="12" customHeight="1">
      <c r="A120" s="175" t="s">
        <v>260</v>
      </c>
      <c r="B120" s="170" t="s">
        <v>349</v>
      </c>
      <c r="C120" s="381"/>
      <c r="D120" s="381"/>
      <c r="E120" s="381"/>
      <c r="F120" s="190"/>
    </row>
    <row r="121" spans="1:6" ht="12" customHeight="1" thickBot="1">
      <c r="A121" s="184" t="s">
        <v>261</v>
      </c>
      <c r="B121" s="185" t="s">
        <v>425</v>
      </c>
      <c r="C121" s="381"/>
      <c r="D121" s="381"/>
      <c r="E121" s="381"/>
      <c r="F121" s="190"/>
    </row>
    <row r="122" spans="1:6" ht="12" customHeight="1" thickBot="1">
      <c r="A122" s="174" t="s">
        <v>74</v>
      </c>
      <c r="B122" s="305" t="s">
        <v>352</v>
      </c>
      <c r="C122" s="406">
        <f>+C103+C104</f>
        <v>28947</v>
      </c>
      <c r="D122" s="406">
        <f>+D103+D104</f>
        <v>24955</v>
      </c>
      <c r="E122" s="406">
        <f>+E103+E104</f>
        <v>29479</v>
      </c>
      <c r="F122" s="205">
        <f>+F103+F104</f>
        <v>20742</v>
      </c>
    </row>
    <row r="123" spans="1:10" ht="15" customHeight="1" thickBot="1">
      <c r="A123" s="174" t="s">
        <v>75</v>
      </c>
      <c r="B123" s="305" t="s">
        <v>353</v>
      </c>
      <c r="C123" s="407">
        <v>18</v>
      </c>
      <c r="D123" s="407"/>
      <c r="E123" s="407"/>
      <c r="F123" s="206">
        <v>260</v>
      </c>
      <c r="G123" s="36"/>
      <c r="H123" s="74"/>
      <c r="I123" s="74"/>
      <c r="J123" s="74"/>
    </row>
    <row r="124" spans="1:6" s="1" customFormat="1" ht="12.95" customHeight="1" thickBot="1">
      <c r="A124" s="186" t="s">
        <v>76</v>
      </c>
      <c r="B124" s="306" t="s">
        <v>354</v>
      </c>
      <c r="C124" s="399">
        <f>+C122+C123</f>
        <v>28965</v>
      </c>
      <c r="D124" s="399">
        <f>+D122+D123</f>
        <v>24955</v>
      </c>
      <c r="E124" s="399">
        <f>+E122+E123</f>
        <v>29479</v>
      </c>
      <c r="F124" s="199">
        <f>+F122+F123</f>
        <v>21002</v>
      </c>
    </row>
    <row r="125" spans="1:6" ht="7.5" customHeight="1">
      <c r="A125" s="310"/>
      <c r="B125" s="310"/>
      <c r="C125" s="310"/>
      <c r="D125" s="311"/>
      <c r="E125" s="311"/>
      <c r="F125" s="311"/>
    </row>
    <row r="126" spans="1:6" ht="7.5" customHeight="1">
      <c r="A126" s="310"/>
      <c r="B126" s="310"/>
      <c r="C126" s="310"/>
      <c r="D126" s="311"/>
      <c r="E126" s="311"/>
      <c r="F126" s="311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mergeCells count="10">
    <mergeCell ref="A1:F1"/>
    <mergeCell ref="A3:A4"/>
    <mergeCell ref="B3:B4"/>
    <mergeCell ref="D3:F3"/>
    <mergeCell ref="A70:F70"/>
    <mergeCell ref="A72:A73"/>
    <mergeCell ref="B72:B73"/>
    <mergeCell ref="D72:F72"/>
    <mergeCell ref="C3:C4"/>
    <mergeCell ref="C72:C7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Pula Község Önkormányzata
2013. ÉVI ZÁRSZÁMADÁSÁNAK PÉNZÜGYI MÉRLEGE&amp;10
&amp;R&amp;"Times New Roman CE,Félkövér dőlt"&amp;11 1. tájékoztató tábla a ....../2014. (......) önkormányzati rendelethez</oddHeader>
  </headerFooter>
  <rowBreaks count="1" manualBreakCount="1">
    <brk id="6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view="pageLayout" workbookViewId="0" topLeftCell="A1">
      <selection activeCell="B1" sqref="B1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7.00390625" style="37" customWidth="1"/>
    <col min="4" max="9" width="12.875" style="37" customWidth="1"/>
    <col min="10" max="10" width="13.875" style="37" customWidth="1"/>
    <col min="11" max="16384" width="9.375" style="37" customWidth="1"/>
  </cols>
  <sheetData>
    <row r="1" spans="1:10" ht="14.25" thickBot="1">
      <c r="A1" s="464"/>
      <c r="B1" s="465" t="s">
        <v>1173</v>
      </c>
      <c r="C1" s="465"/>
      <c r="D1" s="465"/>
      <c r="E1" s="465"/>
      <c r="F1" s="465"/>
      <c r="G1" s="465"/>
      <c r="H1" s="465"/>
      <c r="I1" s="465"/>
      <c r="J1" s="466" t="s">
        <v>121</v>
      </c>
    </row>
    <row r="2" spans="1:10" s="470" customFormat="1" ht="26.25" customHeight="1">
      <c r="A2" s="853" t="s">
        <v>129</v>
      </c>
      <c r="B2" s="855" t="s">
        <v>493</v>
      </c>
      <c r="C2" s="855" t="s">
        <v>494</v>
      </c>
      <c r="D2" s="855" t="s">
        <v>495</v>
      </c>
      <c r="E2" s="855" t="s">
        <v>1128</v>
      </c>
      <c r="F2" s="467" t="s">
        <v>496</v>
      </c>
      <c r="G2" s="468"/>
      <c r="H2" s="468"/>
      <c r="I2" s="469"/>
      <c r="J2" s="858" t="s">
        <v>497</v>
      </c>
    </row>
    <row r="3" spans="1:10" s="474" customFormat="1" ht="32.25" customHeight="1" thickBot="1">
      <c r="A3" s="854"/>
      <c r="B3" s="856"/>
      <c r="C3" s="856"/>
      <c r="D3" s="857"/>
      <c r="E3" s="857"/>
      <c r="F3" s="471" t="s">
        <v>498</v>
      </c>
      <c r="G3" s="472" t="s">
        <v>499</v>
      </c>
      <c r="H3" s="472" t="s">
        <v>1129</v>
      </c>
      <c r="I3" s="473" t="s">
        <v>1130</v>
      </c>
      <c r="J3" s="859"/>
    </row>
    <row r="4" spans="1:10" s="479" customFormat="1" ht="14.1" customHeight="1" thickBot="1">
      <c r="A4" s="475">
        <v>1</v>
      </c>
      <c r="B4" s="476">
        <v>2</v>
      </c>
      <c r="C4" s="477">
        <v>3</v>
      </c>
      <c r="D4" s="477">
        <v>4</v>
      </c>
      <c r="E4" s="477">
        <v>5</v>
      </c>
      <c r="F4" s="477">
        <v>6</v>
      </c>
      <c r="G4" s="477">
        <v>7</v>
      </c>
      <c r="H4" s="477">
        <v>8</v>
      </c>
      <c r="I4" s="477">
        <v>9</v>
      </c>
      <c r="J4" s="478" t="s">
        <v>500</v>
      </c>
    </row>
    <row r="5" spans="1:10" ht="33.75" customHeight="1">
      <c r="A5" s="480" t="s">
        <v>68</v>
      </c>
      <c r="B5" s="481" t="s">
        <v>501</v>
      </c>
      <c r="C5" s="482"/>
      <c r="D5" s="483">
        <f aca="true" t="shared" si="0" ref="D5:I5">SUM(D6:D7)</f>
        <v>3175</v>
      </c>
      <c r="E5" s="483">
        <f t="shared" si="0"/>
        <v>20</v>
      </c>
      <c r="F5" s="483">
        <f t="shared" si="0"/>
        <v>0</v>
      </c>
      <c r="G5" s="483">
        <f t="shared" si="0"/>
        <v>0</v>
      </c>
      <c r="H5" s="483">
        <f t="shared" si="0"/>
        <v>0</v>
      </c>
      <c r="I5" s="484">
        <f t="shared" si="0"/>
        <v>0</v>
      </c>
      <c r="J5" s="485">
        <f aca="true" t="shared" si="1" ref="J5:J17">SUM(F5:I5)</f>
        <v>0</v>
      </c>
    </row>
    <row r="6" spans="1:10" ht="21" customHeight="1">
      <c r="A6" s="486" t="s">
        <v>69</v>
      </c>
      <c r="B6" s="487" t="s">
        <v>1203</v>
      </c>
      <c r="C6" s="488">
        <v>2004</v>
      </c>
      <c r="D6" s="27">
        <v>3175</v>
      </c>
      <c r="E6" s="27">
        <v>20</v>
      </c>
      <c r="F6" s="27"/>
      <c r="G6" s="27"/>
      <c r="H6" s="27"/>
      <c r="I6" s="332"/>
      <c r="J6" s="489">
        <f t="shared" si="1"/>
        <v>0</v>
      </c>
    </row>
    <row r="7" spans="1:10" ht="21" customHeight="1">
      <c r="A7" s="486" t="s">
        <v>70</v>
      </c>
      <c r="B7" s="487" t="s">
        <v>502</v>
      </c>
      <c r="C7" s="488"/>
      <c r="D7" s="27"/>
      <c r="E7" s="27"/>
      <c r="F7" s="27"/>
      <c r="G7" s="27"/>
      <c r="H7" s="27"/>
      <c r="I7" s="332"/>
      <c r="J7" s="489">
        <f t="shared" si="1"/>
        <v>0</v>
      </c>
    </row>
    <row r="8" spans="1:10" ht="36" customHeight="1">
      <c r="A8" s="486" t="s">
        <v>71</v>
      </c>
      <c r="B8" s="490" t="s">
        <v>503</v>
      </c>
      <c r="C8" s="491"/>
      <c r="D8" s="492">
        <f aca="true" t="shared" si="2" ref="D8:I8">SUM(D9:D10)</f>
        <v>0</v>
      </c>
      <c r="E8" s="492">
        <f t="shared" si="2"/>
        <v>0</v>
      </c>
      <c r="F8" s="492">
        <f t="shared" si="2"/>
        <v>0</v>
      </c>
      <c r="G8" s="492">
        <f t="shared" si="2"/>
        <v>0</v>
      </c>
      <c r="H8" s="492">
        <f t="shared" si="2"/>
        <v>0</v>
      </c>
      <c r="I8" s="493">
        <f t="shared" si="2"/>
        <v>0</v>
      </c>
      <c r="J8" s="494">
        <f t="shared" si="1"/>
        <v>0</v>
      </c>
    </row>
    <row r="9" spans="1:10" ht="21" customHeight="1">
      <c r="A9" s="486" t="s">
        <v>72</v>
      </c>
      <c r="B9" s="487" t="s">
        <v>502</v>
      </c>
      <c r="C9" s="488"/>
      <c r="D9" s="27"/>
      <c r="E9" s="27"/>
      <c r="F9" s="27"/>
      <c r="G9" s="27"/>
      <c r="H9" s="27"/>
      <c r="I9" s="332"/>
      <c r="J9" s="489">
        <f t="shared" si="1"/>
        <v>0</v>
      </c>
    </row>
    <row r="10" spans="1:10" ht="18" customHeight="1">
      <c r="A10" s="486" t="s">
        <v>73</v>
      </c>
      <c r="B10" s="487"/>
      <c r="C10" s="488"/>
      <c r="D10" s="27"/>
      <c r="E10" s="27"/>
      <c r="F10" s="27"/>
      <c r="G10" s="27"/>
      <c r="H10" s="27"/>
      <c r="I10" s="332"/>
      <c r="J10" s="489">
        <f t="shared" si="1"/>
        <v>0</v>
      </c>
    </row>
    <row r="11" spans="1:10" ht="21" customHeight="1">
      <c r="A11" s="486" t="s">
        <v>74</v>
      </c>
      <c r="B11" s="495" t="s">
        <v>504</v>
      </c>
      <c r="C11" s="491"/>
      <c r="D11" s="492">
        <f aca="true" t="shared" si="3" ref="D11:I11">SUM(D12:D12)</f>
        <v>0</v>
      </c>
      <c r="E11" s="492">
        <f t="shared" si="3"/>
        <v>0</v>
      </c>
      <c r="F11" s="492">
        <f t="shared" si="3"/>
        <v>0</v>
      </c>
      <c r="G11" s="492">
        <f t="shared" si="3"/>
        <v>0</v>
      </c>
      <c r="H11" s="492">
        <f t="shared" si="3"/>
        <v>0</v>
      </c>
      <c r="I11" s="493">
        <f t="shared" si="3"/>
        <v>0</v>
      </c>
      <c r="J11" s="494">
        <f t="shared" si="1"/>
        <v>0</v>
      </c>
    </row>
    <row r="12" spans="1:10" ht="21" customHeight="1">
      <c r="A12" s="486" t="s">
        <v>75</v>
      </c>
      <c r="B12" s="487" t="s">
        <v>502</v>
      </c>
      <c r="C12" s="488"/>
      <c r="D12" s="27"/>
      <c r="E12" s="27"/>
      <c r="F12" s="27"/>
      <c r="G12" s="27"/>
      <c r="H12" s="27"/>
      <c r="I12" s="332"/>
      <c r="J12" s="489">
        <f t="shared" si="1"/>
        <v>0</v>
      </c>
    </row>
    <row r="13" spans="1:10" ht="21" customHeight="1">
      <c r="A13" s="486" t="s">
        <v>76</v>
      </c>
      <c r="B13" s="495" t="s">
        <v>505</v>
      </c>
      <c r="C13" s="491"/>
      <c r="D13" s="492">
        <f aca="true" t="shared" si="4" ref="D13:I13">SUM(D14:D14)</f>
        <v>0</v>
      </c>
      <c r="E13" s="492">
        <f t="shared" si="4"/>
        <v>0</v>
      </c>
      <c r="F13" s="492">
        <f t="shared" si="4"/>
        <v>0</v>
      </c>
      <c r="G13" s="492">
        <f t="shared" si="4"/>
        <v>0</v>
      </c>
      <c r="H13" s="492">
        <f t="shared" si="4"/>
        <v>0</v>
      </c>
      <c r="I13" s="493">
        <f t="shared" si="4"/>
        <v>0</v>
      </c>
      <c r="J13" s="494">
        <f t="shared" si="1"/>
        <v>0</v>
      </c>
    </row>
    <row r="14" spans="1:10" ht="21" customHeight="1">
      <c r="A14" s="486" t="s">
        <v>77</v>
      </c>
      <c r="B14" s="487" t="s">
        <v>502</v>
      </c>
      <c r="C14" s="488"/>
      <c r="D14" s="27"/>
      <c r="E14" s="27"/>
      <c r="F14" s="27"/>
      <c r="G14" s="27"/>
      <c r="H14" s="27"/>
      <c r="I14" s="332"/>
      <c r="J14" s="489">
        <f t="shared" si="1"/>
        <v>0</v>
      </c>
    </row>
    <row r="15" spans="1:10" ht="21" customHeight="1">
      <c r="A15" s="496" t="s">
        <v>78</v>
      </c>
      <c r="B15" s="497" t="s">
        <v>506</v>
      </c>
      <c r="C15" s="498"/>
      <c r="D15" s="499">
        <f aca="true" t="shared" si="5" ref="D15:I15">SUM(D16:D17)</f>
        <v>7305</v>
      </c>
      <c r="E15" s="499">
        <f t="shared" si="5"/>
        <v>2889</v>
      </c>
      <c r="F15" s="499">
        <f t="shared" si="5"/>
        <v>0</v>
      </c>
      <c r="G15" s="499">
        <f t="shared" si="5"/>
        <v>0</v>
      </c>
      <c r="H15" s="499">
        <f t="shared" si="5"/>
        <v>0</v>
      </c>
      <c r="I15" s="500">
        <f t="shared" si="5"/>
        <v>0</v>
      </c>
      <c r="J15" s="494">
        <f t="shared" si="1"/>
        <v>0</v>
      </c>
    </row>
    <row r="16" spans="1:10" ht="21" customHeight="1">
      <c r="A16" s="496" t="s">
        <v>79</v>
      </c>
      <c r="B16" s="487" t="s">
        <v>1204</v>
      </c>
      <c r="C16" s="488">
        <v>2004</v>
      </c>
      <c r="D16" s="27">
        <v>7305</v>
      </c>
      <c r="E16" s="27">
        <v>2889</v>
      </c>
      <c r="F16" s="27"/>
      <c r="G16" s="27"/>
      <c r="H16" s="27"/>
      <c r="I16" s="332"/>
      <c r="J16" s="489">
        <f t="shared" si="1"/>
        <v>0</v>
      </c>
    </row>
    <row r="17" spans="1:10" ht="21" customHeight="1" thickBot="1">
      <c r="A17" s="496" t="s">
        <v>80</v>
      </c>
      <c r="B17" s="487" t="s">
        <v>502</v>
      </c>
      <c r="C17" s="501"/>
      <c r="D17" s="502"/>
      <c r="E17" s="502"/>
      <c r="F17" s="502"/>
      <c r="G17" s="502"/>
      <c r="H17" s="502"/>
      <c r="I17" s="503"/>
      <c r="J17" s="489">
        <f t="shared" si="1"/>
        <v>0</v>
      </c>
    </row>
    <row r="18" spans="1:10" ht="21" customHeight="1" thickBot="1">
      <c r="A18" s="504" t="s">
        <v>81</v>
      </c>
      <c r="B18" s="505" t="s">
        <v>507</v>
      </c>
      <c r="C18" s="506"/>
      <c r="D18" s="507">
        <f aca="true" t="shared" si="6" ref="D18:J18">D5+D8+D11+D13+D15</f>
        <v>10480</v>
      </c>
      <c r="E18" s="507">
        <f t="shared" si="6"/>
        <v>2909</v>
      </c>
      <c r="F18" s="507">
        <f t="shared" si="6"/>
        <v>0</v>
      </c>
      <c r="G18" s="507">
        <f t="shared" si="6"/>
        <v>0</v>
      </c>
      <c r="H18" s="507">
        <f t="shared" si="6"/>
        <v>0</v>
      </c>
      <c r="I18" s="508">
        <f t="shared" si="6"/>
        <v>0</v>
      </c>
      <c r="J18" s="509">
        <f t="shared" si="6"/>
        <v>0</v>
      </c>
    </row>
  </sheetData>
  <sheetProtection sheet="1" objects="1" scenarios="1"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
&amp;R&amp;"Times New Roman CE,Félkövér dőlt"&amp;11 2. tájékoztató tábla a ......../2014. (........)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"/>
  <sheetViews>
    <sheetView workbookViewId="0" topLeftCell="A1">
      <selection activeCell="B1" sqref="B1"/>
    </sheetView>
  </sheetViews>
  <sheetFormatPr defaultColWidth="9.00390625" defaultRowHeight="12.75"/>
  <cols>
    <col min="1" max="1" width="6.875" style="38" customWidth="1"/>
    <col min="2" max="2" width="50.375" style="37" customWidth="1"/>
    <col min="3" max="5" width="12.875" style="37" customWidth="1"/>
    <col min="6" max="6" width="13.875" style="37" customWidth="1"/>
    <col min="7" max="7" width="15.50390625" style="37" customWidth="1"/>
    <col min="8" max="8" width="16.875" style="37" customWidth="1"/>
    <col min="9" max="16384" width="9.375" style="37" customWidth="1"/>
  </cols>
  <sheetData>
    <row r="1" spans="1:8" s="57" customFormat="1" ht="15.75" thickBot="1">
      <c r="A1" s="510"/>
      <c r="B1" s="778" t="s">
        <v>1173</v>
      </c>
      <c r="H1" s="511" t="s">
        <v>121</v>
      </c>
    </row>
    <row r="2" spans="1:8" s="470" customFormat="1" ht="26.25" customHeight="1">
      <c r="A2" s="809" t="s">
        <v>129</v>
      </c>
      <c r="B2" s="863" t="s">
        <v>508</v>
      </c>
      <c r="C2" s="809" t="s">
        <v>509</v>
      </c>
      <c r="D2" s="809" t="s">
        <v>510</v>
      </c>
      <c r="E2" s="865" t="s">
        <v>1131</v>
      </c>
      <c r="F2" s="867" t="s">
        <v>511</v>
      </c>
      <c r="G2" s="868"/>
      <c r="H2" s="860" t="s">
        <v>1132</v>
      </c>
    </row>
    <row r="3" spans="1:8" s="474" customFormat="1" ht="40.5" customHeight="1" thickBot="1">
      <c r="A3" s="862"/>
      <c r="B3" s="864"/>
      <c r="C3" s="864"/>
      <c r="D3" s="862"/>
      <c r="E3" s="866"/>
      <c r="F3" s="512" t="s">
        <v>498</v>
      </c>
      <c r="G3" s="513" t="s">
        <v>499</v>
      </c>
      <c r="H3" s="861"/>
    </row>
    <row r="4" spans="1:8" s="517" customFormat="1" ht="12.95" customHeight="1" thickBot="1">
      <c r="A4" s="514">
        <v>1</v>
      </c>
      <c r="B4" s="463">
        <v>2</v>
      </c>
      <c r="C4" s="463">
        <v>3</v>
      </c>
      <c r="D4" s="515">
        <v>4</v>
      </c>
      <c r="E4" s="514">
        <v>5</v>
      </c>
      <c r="F4" s="515">
        <v>6</v>
      </c>
      <c r="G4" s="515">
        <v>7</v>
      </c>
      <c r="H4" s="516">
        <v>8</v>
      </c>
    </row>
    <row r="5" spans="1:8" ht="20.1" customHeight="1" thickBot="1">
      <c r="A5" s="518" t="s">
        <v>68</v>
      </c>
      <c r="B5" s="519" t="s">
        <v>512</v>
      </c>
      <c r="C5" s="520"/>
      <c r="D5" s="521"/>
      <c r="E5" s="522">
        <f>SUM(E6:E9)</f>
        <v>0</v>
      </c>
      <c r="F5" s="523">
        <f>SUM(F6:F9)</f>
        <v>0</v>
      </c>
      <c r="G5" s="523">
        <f>SUM(G6:G9)</f>
        <v>0</v>
      </c>
      <c r="H5" s="524">
        <f>SUM(H6:H9)</f>
        <v>0</v>
      </c>
    </row>
    <row r="6" spans="1:8" ht="20.1" customHeight="1">
      <c r="A6" s="525" t="s">
        <v>69</v>
      </c>
      <c r="B6" s="526" t="s">
        <v>502</v>
      </c>
      <c r="C6" s="527"/>
      <c r="D6" s="528"/>
      <c r="E6" s="529"/>
      <c r="F6" s="27"/>
      <c r="G6" s="27"/>
      <c r="H6" s="530"/>
    </row>
    <row r="7" spans="1:8" ht="20.1" customHeight="1">
      <c r="A7" s="525" t="s">
        <v>70</v>
      </c>
      <c r="B7" s="526" t="s">
        <v>502</v>
      </c>
      <c r="C7" s="527"/>
      <c r="D7" s="528"/>
      <c r="E7" s="529"/>
      <c r="F7" s="27"/>
      <c r="G7" s="27"/>
      <c r="H7" s="530"/>
    </row>
    <row r="8" spans="1:8" ht="20.1" customHeight="1">
      <c r="A8" s="525" t="s">
        <v>71</v>
      </c>
      <c r="B8" s="526" t="s">
        <v>502</v>
      </c>
      <c r="C8" s="527"/>
      <c r="D8" s="528"/>
      <c r="E8" s="529"/>
      <c r="F8" s="27"/>
      <c r="G8" s="27"/>
      <c r="H8" s="530"/>
    </row>
    <row r="9" spans="1:8" ht="20.1" customHeight="1" thickBot="1">
      <c r="A9" s="525" t="s">
        <v>72</v>
      </c>
      <c r="B9" s="526" t="s">
        <v>502</v>
      </c>
      <c r="C9" s="527"/>
      <c r="D9" s="528"/>
      <c r="E9" s="529"/>
      <c r="F9" s="27"/>
      <c r="G9" s="27"/>
      <c r="H9" s="530"/>
    </row>
    <row r="10" spans="1:8" ht="20.1" customHeight="1" thickBot="1">
      <c r="A10" s="518" t="s">
        <v>73</v>
      </c>
      <c r="B10" s="519" t="s">
        <v>513</v>
      </c>
      <c r="C10" s="531"/>
      <c r="D10" s="532"/>
      <c r="E10" s="522">
        <f>SUM(E11:E14)</f>
        <v>0</v>
      </c>
      <c r="F10" s="523">
        <f>SUM(F11:F14)</f>
        <v>0</v>
      </c>
      <c r="G10" s="523">
        <f>SUM(G11:G14)</f>
        <v>0</v>
      </c>
      <c r="H10" s="524">
        <f>SUM(H11:H14)</f>
        <v>0</v>
      </c>
    </row>
    <row r="11" spans="1:8" ht="20.1" customHeight="1">
      <c r="A11" s="525" t="s">
        <v>74</v>
      </c>
      <c r="B11" s="526" t="s">
        <v>502</v>
      </c>
      <c r="C11" s="527"/>
      <c r="D11" s="528"/>
      <c r="E11" s="529"/>
      <c r="F11" s="27"/>
      <c r="G11" s="27"/>
      <c r="H11" s="530"/>
    </row>
    <row r="12" spans="1:8" ht="20.1" customHeight="1">
      <c r="A12" s="525" t="s">
        <v>75</v>
      </c>
      <c r="B12" s="526" t="s">
        <v>502</v>
      </c>
      <c r="C12" s="527"/>
      <c r="D12" s="528"/>
      <c r="E12" s="529"/>
      <c r="F12" s="27"/>
      <c r="G12" s="27"/>
      <c r="H12" s="530"/>
    </row>
    <row r="13" spans="1:8" ht="20.1" customHeight="1">
      <c r="A13" s="525" t="s">
        <v>76</v>
      </c>
      <c r="B13" s="526" t="s">
        <v>502</v>
      </c>
      <c r="C13" s="527"/>
      <c r="D13" s="528"/>
      <c r="E13" s="529"/>
      <c r="F13" s="27"/>
      <c r="G13" s="27"/>
      <c r="H13" s="530"/>
    </row>
    <row r="14" spans="1:8" ht="20.1" customHeight="1" thickBot="1">
      <c r="A14" s="525" t="s">
        <v>77</v>
      </c>
      <c r="B14" s="526" t="s">
        <v>502</v>
      </c>
      <c r="C14" s="527"/>
      <c r="D14" s="528"/>
      <c r="E14" s="529"/>
      <c r="F14" s="27"/>
      <c r="G14" s="27"/>
      <c r="H14" s="530"/>
    </row>
    <row r="15" spans="1:8" ht="20.1" customHeight="1" thickBot="1">
      <c r="A15" s="518" t="s">
        <v>78</v>
      </c>
      <c r="B15" s="519" t="s">
        <v>514</v>
      </c>
      <c r="C15" s="520"/>
      <c r="D15" s="521"/>
      <c r="E15" s="522">
        <f>E5+E10</f>
        <v>0</v>
      </c>
      <c r="F15" s="523">
        <f>F5+F10</f>
        <v>0</v>
      </c>
      <c r="G15" s="523">
        <f>G5+G10</f>
        <v>0</v>
      </c>
      <c r="H15" s="524">
        <f>H5+H10</f>
        <v>0</v>
      </c>
    </row>
    <row r="16" ht="20.1" customHeight="1"/>
  </sheetData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......../2014. (........) önkormányzati rendelethez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9"/>
  <sheetViews>
    <sheetView workbookViewId="0" topLeftCell="A1">
      <selection activeCell="B2" sqref="B2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879" t="s">
        <v>1133</v>
      </c>
      <c r="B1" s="880"/>
      <c r="C1" s="880"/>
      <c r="D1" s="880"/>
      <c r="E1" s="880"/>
      <c r="F1" s="880"/>
      <c r="G1" s="880"/>
      <c r="H1" s="880"/>
      <c r="I1" s="880"/>
    </row>
    <row r="2" spans="2:9" ht="14.25" thickBot="1">
      <c r="B2" s="779" t="s">
        <v>1173</v>
      </c>
      <c r="H2" s="881" t="s">
        <v>515</v>
      </c>
      <c r="I2" s="881"/>
    </row>
    <row r="3" spans="1:9" ht="13.5" thickBot="1">
      <c r="A3" s="882" t="s">
        <v>66</v>
      </c>
      <c r="B3" s="884" t="s">
        <v>516</v>
      </c>
      <c r="C3" s="886" t="s">
        <v>517</v>
      </c>
      <c r="D3" s="888" t="s">
        <v>518</v>
      </c>
      <c r="E3" s="889"/>
      <c r="F3" s="889"/>
      <c r="G3" s="889"/>
      <c r="H3" s="889"/>
      <c r="I3" s="890" t="s">
        <v>519</v>
      </c>
    </row>
    <row r="4" spans="1:9" s="58" customFormat="1" ht="42" customHeight="1" thickBot="1">
      <c r="A4" s="883"/>
      <c r="B4" s="885"/>
      <c r="C4" s="887"/>
      <c r="D4" s="533" t="s">
        <v>520</v>
      </c>
      <c r="E4" s="533" t="s">
        <v>521</v>
      </c>
      <c r="F4" s="533" t="s">
        <v>522</v>
      </c>
      <c r="G4" s="534" t="s">
        <v>523</v>
      </c>
      <c r="H4" s="534" t="s">
        <v>524</v>
      </c>
      <c r="I4" s="891"/>
    </row>
    <row r="5" spans="1:9" s="58" customFormat="1" ht="12" customHeight="1" thickBot="1">
      <c r="A5" s="535">
        <v>1</v>
      </c>
      <c r="B5" s="536">
        <v>2</v>
      </c>
      <c r="C5" s="536">
        <v>3</v>
      </c>
      <c r="D5" s="536">
        <v>4</v>
      </c>
      <c r="E5" s="536">
        <v>5</v>
      </c>
      <c r="F5" s="536">
        <v>6</v>
      </c>
      <c r="G5" s="536">
        <v>7</v>
      </c>
      <c r="H5" s="536" t="s">
        <v>525</v>
      </c>
      <c r="I5" s="537" t="s">
        <v>526</v>
      </c>
    </row>
    <row r="6" spans="1:9" s="58" customFormat="1" ht="18" customHeight="1">
      <c r="A6" s="869" t="s">
        <v>527</v>
      </c>
      <c r="B6" s="870"/>
      <c r="C6" s="870"/>
      <c r="D6" s="870"/>
      <c r="E6" s="870"/>
      <c r="F6" s="870"/>
      <c r="G6" s="870"/>
      <c r="H6" s="870"/>
      <c r="I6" s="871"/>
    </row>
    <row r="7" spans="1:9" ht="15.95" customHeight="1">
      <c r="A7" s="156" t="s">
        <v>68</v>
      </c>
      <c r="B7" s="110" t="s">
        <v>528</v>
      </c>
      <c r="C7" s="98"/>
      <c r="D7" s="98"/>
      <c r="E7" s="98"/>
      <c r="F7" s="98"/>
      <c r="G7" s="539"/>
      <c r="H7" s="540">
        <f aca="true" t="shared" si="0" ref="H7:H13">SUM(D7:G7)</f>
        <v>0</v>
      </c>
      <c r="I7" s="157">
        <f aca="true" t="shared" si="1" ref="I7:I13">C7+H7</f>
        <v>0</v>
      </c>
    </row>
    <row r="8" spans="1:9" ht="22.5">
      <c r="A8" s="156" t="s">
        <v>69</v>
      </c>
      <c r="B8" s="110" t="s">
        <v>291</v>
      </c>
      <c r="C8" s="98"/>
      <c r="D8" s="98"/>
      <c r="E8" s="98"/>
      <c r="F8" s="98"/>
      <c r="G8" s="539"/>
      <c r="H8" s="540">
        <f t="shared" si="0"/>
        <v>0</v>
      </c>
      <c r="I8" s="157">
        <f t="shared" si="1"/>
        <v>0</v>
      </c>
    </row>
    <row r="9" spans="1:9" ht="22.5">
      <c r="A9" s="156" t="s">
        <v>70</v>
      </c>
      <c r="B9" s="110" t="s">
        <v>292</v>
      </c>
      <c r="C9" s="98"/>
      <c r="D9" s="98"/>
      <c r="E9" s="98"/>
      <c r="F9" s="98"/>
      <c r="G9" s="539"/>
      <c r="H9" s="540">
        <f t="shared" si="0"/>
        <v>0</v>
      </c>
      <c r="I9" s="157">
        <f t="shared" si="1"/>
        <v>0</v>
      </c>
    </row>
    <row r="10" spans="1:9" ht="15.95" customHeight="1">
      <c r="A10" s="156" t="s">
        <v>71</v>
      </c>
      <c r="B10" s="110" t="s">
        <v>293</v>
      </c>
      <c r="C10" s="98"/>
      <c r="D10" s="98"/>
      <c r="E10" s="98"/>
      <c r="F10" s="98"/>
      <c r="G10" s="539"/>
      <c r="H10" s="540">
        <f t="shared" si="0"/>
        <v>0</v>
      </c>
      <c r="I10" s="157">
        <f t="shared" si="1"/>
        <v>0</v>
      </c>
    </row>
    <row r="11" spans="1:9" ht="22.5">
      <c r="A11" s="156" t="s">
        <v>72</v>
      </c>
      <c r="B11" s="110" t="s">
        <v>294</v>
      </c>
      <c r="C11" s="98"/>
      <c r="D11" s="98"/>
      <c r="E11" s="98"/>
      <c r="F11" s="98"/>
      <c r="G11" s="539"/>
      <c r="H11" s="540">
        <f t="shared" si="0"/>
        <v>0</v>
      </c>
      <c r="I11" s="157">
        <f t="shared" si="1"/>
        <v>0</v>
      </c>
    </row>
    <row r="12" spans="1:9" ht="15.95" customHeight="1">
      <c r="A12" s="158" t="s">
        <v>73</v>
      </c>
      <c r="B12" s="159" t="s">
        <v>529</v>
      </c>
      <c r="C12" s="99">
        <v>90</v>
      </c>
      <c r="D12" s="99"/>
      <c r="E12" s="99"/>
      <c r="F12" s="99"/>
      <c r="G12" s="541"/>
      <c r="H12" s="540">
        <f t="shared" si="0"/>
        <v>0</v>
      </c>
      <c r="I12" s="157">
        <f t="shared" si="1"/>
        <v>90</v>
      </c>
    </row>
    <row r="13" spans="1:9" ht="15.95" customHeight="1" thickBot="1">
      <c r="A13" s="542" t="s">
        <v>74</v>
      </c>
      <c r="B13" s="543" t="s">
        <v>530</v>
      </c>
      <c r="C13" s="545">
        <v>17</v>
      </c>
      <c r="D13" s="545"/>
      <c r="E13" s="545"/>
      <c r="F13" s="545"/>
      <c r="G13" s="546"/>
      <c r="H13" s="540">
        <f t="shared" si="0"/>
        <v>0</v>
      </c>
      <c r="I13" s="157">
        <f t="shared" si="1"/>
        <v>17</v>
      </c>
    </row>
    <row r="14" spans="1:9" s="100" customFormat="1" ht="18" customHeight="1" thickBot="1">
      <c r="A14" s="872" t="s">
        <v>531</v>
      </c>
      <c r="B14" s="873"/>
      <c r="C14" s="160">
        <f aca="true" t="shared" si="2" ref="C14:I14">SUM(C7:C13)</f>
        <v>107</v>
      </c>
      <c r="D14" s="160">
        <f>SUM(D7:D13)</f>
        <v>0</v>
      </c>
      <c r="E14" s="160">
        <f t="shared" si="2"/>
        <v>0</v>
      </c>
      <c r="F14" s="160">
        <f t="shared" si="2"/>
        <v>0</v>
      </c>
      <c r="G14" s="547">
        <f t="shared" si="2"/>
        <v>0</v>
      </c>
      <c r="H14" s="547">
        <f t="shared" si="2"/>
        <v>0</v>
      </c>
      <c r="I14" s="161">
        <f t="shared" si="2"/>
        <v>107</v>
      </c>
    </row>
    <row r="15" spans="1:9" s="97" customFormat="1" ht="18" customHeight="1">
      <c r="A15" s="874" t="s">
        <v>532</v>
      </c>
      <c r="B15" s="875"/>
      <c r="C15" s="875"/>
      <c r="D15" s="875"/>
      <c r="E15" s="875"/>
      <c r="F15" s="875"/>
      <c r="G15" s="875"/>
      <c r="H15" s="875"/>
      <c r="I15" s="876"/>
    </row>
    <row r="16" spans="1:9" s="97" customFormat="1" ht="12.75">
      <c r="A16" s="156" t="s">
        <v>68</v>
      </c>
      <c r="B16" s="110" t="s">
        <v>533</v>
      </c>
      <c r="C16" s="98"/>
      <c r="D16" s="98"/>
      <c r="E16" s="98"/>
      <c r="F16" s="98"/>
      <c r="G16" s="539"/>
      <c r="H16" s="540">
        <f>SUM(D16:G16)</f>
        <v>0</v>
      </c>
      <c r="I16" s="157">
        <f>C16+H16</f>
        <v>0</v>
      </c>
    </row>
    <row r="17" spans="1:9" ht="13.5" thickBot="1">
      <c r="A17" s="542" t="s">
        <v>69</v>
      </c>
      <c r="B17" s="543" t="s">
        <v>530</v>
      </c>
      <c r="C17" s="545"/>
      <c r="D17" s="545"/>
      <c r="E17" s="545"/>
      <c r="F17" s="545"/>
      <c r="G17" s="546"/>
      <c r="H17" s="540">
        <f>SUM(D17:G17)</f>
        <v>0</v>
      </c>
      <c r="I17" s="548">
        <f>C17+H17</f>
        <v>0</v>
      </c>
    </row>
    <row r="18" spans="1:9" ht="15.95" customHeight="1" thickBot="1">
      <c r="A18" s="872" t="s">
        <v>534</v>
      </c>
      <c r="B18" s="873"/>
      <c r="C18" s="160">
        <f aca="true" t="shared" si="3" ref="C18:I18">SUM(C16:C17)</f>
        <v>0</v>
      </c>
      <c r="D18" s="160">
        <f t="shared" si="3"/>
        <v>0</v>
      </c>
      <c r="E18" s="160">
        <f t="shared" si="3"/>
        <v>0</v>
      </c>
      <c r="F18" s="160">
        <f t="shared" si="3"/>
        <v>0</v>
      </c>
      <c r="G18" s="547">
        <f t="shared" si="3"/>
        <v>0</v>
      </c>
      <c r="H18" s="547">
        <f t="shared" si="3"/>
        <v>0</v>
      </c>
      <c r="I18" s="161">
        <f t="shared" si="3"/>
        <v>0</v>
      </c>
    </row>
    <row r="19" spans="1:9" ht="18" customHeight="1" thickBot="1">
      <c r="A19" s="877" t="s">
        <v>535</v>
      </c>
      <c r="B19" s="878"/>
      <c r="C19" s="549">
        <f aca="true" t="shared" si="4" ref="C19:I19">C14+C18</f>
        <v>107</v>
      </c>
      <c r="D19" s="549">
        <f t="shared" si="4"/>
        <v>0</v>
      </c>
      <c r="E19" s="549">
        <f t="shared" si="4"/>
        <v>0</v>
      </c>
      <c r="F19" s="549">
        <f t="shared" si="4"/>
        <v>0</v>
      </c>
      <c r="G19" s="549">
        <f t="shared" si="4"/>
        <v>0</v>
      </c>
      <c r="H19" s="549">
        <f t="shared" si="4"/>
        <v>0</v>
      </c>
      <c r="I19" s="161">
        <f t="shared" si="4"/>
        <v>107</v>
      </c>
    </row>
  </sheetData>
  <mergeCells count="12">
    <mergeCell ref="D3:H3"/>
    <mergeCell ref="I3:I4"/>
    <mergeCell ref="A6:I6"/>
    <mergeCell ref="A14:B14"/>
    <mergeCell ref="A15:I15"/>
    <mergeCell ref="A18:B18"/>
    <mergeCell ref="A19:B19"/>
    <mergeCell ref="A1:I1"/>
    <mergeCell ref="H2:I2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 dőlt"&amp;12
&amp;R&amp;"Times New Roman CE,Félkövér dőlt"&amp;11 4. tájékoztató tábla a ......../2014. (........) önkormányzati rendelethez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0"/>
  <sheetViews>
    <sheetView workbookViewId="0" topLeftCell="A1">
      <selection activeCell="B1" sqref="B1"/>
    </sheetView>
  </sheetViews>
  <sheetFormatPr defaultColWidth="9.00390625" defaultRowHeight="12.75"/>
  <cols>
    <col min="1" max="1" width="5.875" style="569" customWidth="1"/>
    <col min="2" max="2" width="55.875" style="4" customWidth="1"/>
    <col min="3" max="4" width="14.875" style="4" customWidth="1"/>
    <col min="5" max="16384" width="9.375" style="4" customWidth="1"/>
  </cols>
  <sheetData>
    <row r="1" spans="1:4" s="57" customFormat="1" ht="15.75" thickBot="1">
      <c r="A1" s="510"/>
      <c r="B1" s="778" t="s">
        <v>1173</v>
      </c>
      <c r="D1" s="511" t="s">
        <v>121</v>
      </c>
    </row>
    <row r="2" spans="1:4" s="58" customFormat="1" ht="48" customHeight="1" thickBot="1">
      <c r="A2" s="550" t="s">
        <v>66</v>
      </c>
      <c r="B2" s="533" t="s">
        <v>67</v>
      </c>
      <c r="C2" s="533" t="s">
        <v>536</v>
      </c>
      <c r="D2" s="551" t="s">
        <v>537</v>
      </c>
    </row>
    <row r="3" spans="1:4" s="58" customFormat="1" ht="14.1" customHeight="1" thickBot="1">
      <c r="A3" s="552">
        <v>1</v>
      </c>
      <c r="B3" s="553">
        <v>2</v>
      </c>
      <c r="C3" s="553">
        <v>3</v>
      </c>
      <c r="D3" s="554">
        <v>4</v>
      </c>
    </row>
    <row r="4" spans="1:4" ht="18" customHeight="1">
      <c r="A4" s="555" t="s">
        <v>68</v>
      </c>
      <c r="B4" s="556" t="s">
        <v>538</v>
      </c>
      <c r="C4" s="557"/>
      <c r="D4" s="558"/>
    </row>
    <row r="5" spans="1:4" ht="18" customHeight="1">
      <c r="A5" s="559" t="s">
        <v>69</v>
      </c>
      <c r="B5" s="560" t="s">
        <v>539</v>
      </c>
      <c r="C5" s="561"/>
      <c r="D5" s="562"/>
    </row>
    <row r="6" spans="1:4" ht="18" customHeight="1">
      <c r="A6" s="559" t="s">
        <v>70</v>
      </c>
      <c r="B6" s="560" t="s">
        <v>540</v>
      </c>
      <c r="C6" s="561"/>
      <c r="D6" s="562"/>
    </row>
    <row r="7" spans="1:4" ht="18" customHeight="1">
      <c r="A7" s="559" t="s">
        <v>71</v>
      </c>
      <c r="B7" s="560" t="s">
        <v>541</v>
      </c>
      <c r="C7" s="561"/>
      <c r="D7" s="562"/>
    </row>
    <row r="8" spans="1:4" ht="18" customHeight="1">
      <c r="A8" s="563" t="s">
        <v>72</v>
      </c>
      <c r="B8" s="560" t="s">
        <v>542</v>
      </c>
      <c r="C8" s="561">
        <v>468</v>
      </c>
      <c r="D8" s="562">
        <v>462</v>
      </c>
    </row>
    <row r="9" spans="1:4" ht="18" customHeight="1">
      <c r="A9" s="559" t="s">
        <v>73</v>
      </c>
      <c r="B9" s="560" t="s">
        <v>543</v>
      </c>
      <c r="C9" s="561"/>
      <c r="D9" s="562"/>
    </row>
    <row r="10" spans="1:4" ht="18" customHeight="1">
      <c r="A10" s="563" t="s">
        <v>74</v>
      </c>
      <c r="B10" s="564" t="s">
        <v>544</v>
      </c>
      <c r="C10" s="561"/>
      <c r="D10" s="562"/>
    </row>
    <row r="11" spans="1:4" ht="18" customHeight="1">
      <c r="A11" s="563" t="s">
        <v>75</v>
      </c>
      <c r="B11" s="564" t="s">
        <v>545</v>
      </c>
      <c r="C11" s="561">
        <v>468</v>
      </c>
      <c r="D11" s="562">
        <v>462</v>
      </c>
    </row>
    <row r="12" spans="1:4" ht="18" customHeight="1">
      <c r="A12" s="559" t="s">
        <v>76</v>
      </c>
      <c r="B12" s="564" t="s">
        <v>546</v>
      </c>
      <c r="C12" s="561"/>
      <c r="D12" s="562"/>
    </row>
    <row r="13" spans="1:4" ht="18" customHeight="1">
      <c r="A13" s="563" t="s">
        <v>77</v>
      </c>
      <c r="B13" s="564" t="s">
        <v>547</v>
      </c>
      <c r="C13" s="561"/>
      <c r="D13" s="562"/>
    </row>
    <row r="14" spans="1:4" ht="22.5">
      <c r="A14" s="559" t="s">
        <v>78</v>
      </c>
      <c r="B14" s="564" t="s">
        <v>548</v>
      </c>
      <c r="C14" s="561"/>
      <c r="D14" s="562"/>
    </row>
    <row r="15" spans="1:4" ht="18" customHeight="1">
      <c r="A15" s="563" t="s">
        <v>79</v>
      </c>
      <c r="B15" s="560" t="s">
        <v>549</v>
      </c>
      <c r="C15" s="561"/>
      <c r="D15" s="562"/>
    </row>
    <row r="16" spans="1:4" ht="18" customHeight="1">
      <c r="A16" s="559" t="s">
        <v>80</v>
      </c>
      <c r="B16" s="560" t="s">
        <v>550</v>
      </c>
      <c r="C16" s="561"/>
      <c r="D16" s="562"/>
    </row>
    <row r="17" spans="1:4" ht="18" customHeight="1">
      <c r="A17" s="563" t="s">
        <v>81</v>
      </c>
      <c r="B17" s="560" t="s">
        <v>551</v>
      </c>
      <c r="C17" s="561"/>
      <c r="D17" s="562"/>
    </row>
    <row r="18" spans="1:4" ht="18" customHeight="1">
      <c r="A18" s="559" t="s">
        <v>82</v>
      </c>
      <c r="B18" s="560" t="s">
        <v>552</v>
      </c>
      <c r="C18" s="561"/>
      <c r="D18" s="562"/>
    </row>
    <row r="19" spans="1:4" ht="18" customHeight="1">
      <c r="A19" s="563" t="s">
        <v>83</v>
      </c>
      <c r="B19" s="560" t="s">
        <v>553</v>
      </c>
      <c r="C19" s="561"/>
      <c r="D19" s="562"/>
    </row>
    <row r="20" spans="1:4" ht="18" customHeight="1">
      <c r="A20" s="559" t="s">
        <v>84</v>
      </c>
      <c r="B20" s="538"/>
      <c r="C20" s="561"/>
      <c r="D20" s="562"/>
    </row>
    <row r="21" spans="1:4" ht="18" customHeight="1">
      <c r="A21" s="563" t="s">
        <v>85</v>
      </c>
      <c r="B21" s="538"/>
      <c r="C21" s="561"/>
      <c r="D21" s="562"/>
    </row>
    <row r="22" spans="1:4" ht="18" customHeight="1">
      <c r="A22" s="559" t="s">
        <v>86</v>
      </c>
      <c r="B22" s="538"/>
      <c r="C22" s="561"/>
      <c r="D22" s="562"/>
    </row>
    <row r="23" spans="1:4" ht="18" customHeight="1">
      <c r="A23" s="563" t="s">
        <v>87</v>
      </c>
      <c r="B23" s="538"/>
      <c r="C23" s="561"/>
      <c r="D23" s="562"/>
    </row>
    <row r="24" spans="1:4" ht="18" customHeight="1">
      <c r="A24" s="559" t="s">
        <v>88</v>
      </c>
      <c r="B24" s="538"/>
      <c r="C24" s="561"/>
      <c r="D24" s="562"/>
    </row>
    <row r="25" spans="1:4" ht="18" customHeight="1">
      <c r="A25" s="563" t="s">
        <v>89</v>
      </c>
      <c r="B25" s="538"/>
      <c r="C25" s="561"/>
      <c r="D25" s="562"/>
    </row>
    <row r="26" spans="1:4" ht="18" customHeight="1">
      <c r="A26" s="559" t="s">
        <v>90</v>
      </c>
      <c r="B26" s="538"/>
      <c r="C26" s="561"/>
      <c r="D26" s="562"/>
    </row>
    <row r="27" spans="1:4" ht="18" customHeight="1">
      <c r="A27" s="563" t="s">
        <v>91</v>
      </c>
      <c r="B27" s="538"/>
      <c r="C27" s="561"/>
      <c r="D27" s="562"/>
    </row>
    <row r="28" spans="1:4" ht="18" customHeight="1" thickBot="1">
      <c r="A28" s="565" t="s">
        <v>92</v>
      </c>
      <c r="B28" s="544"/>
      <c r="C28" s="566"/>
      <c r="D28" s="567"/>
    </row>
    <row r="29" spans="1:4" ht="18" customHeight="1" thickBot="1">
      <c r="A29" s="720" t="s">
        <v>93</v>
      </c>
      <c r="B29" s="721" t="s">
        <v>101</v>
      </c>
      <c r="C29" s="722">
        <f>+C4+C5+C6+C7+C8+C15+C16+C17+C18+C19+C20+C21+C22+C23+C24+C25+C26+C27+C28</f>
        <v>468</v>
      </c>
      <c r="D29" s="723">
        <f>+D4+D5+D6+D7+D8+D15+D16+D17+D18+D19+D20+D21+D22+D23+D24+D25+D26+D27+D28</f>
        <v>462</v>
      </c>
    </row>
    <row r="30" spans="1:4" ht="25.5" customHeight="1">
      <c r="A30" s="568"/>
      <c r="B30" s="892" t="s">
        <v>554</v>
      </c>
      <c r="C30" s="892"/>
      <c r="D30" s="892"/>
    </row>
  </sheetData>
  <mergeCells count="1">
    <mergeCell ref="B30:D30"/>
  </mergeCells>
  <printOptions horizontalCentered="1"/>
  <pageMargins left="0.7874015748031497" right="0.7874015748031497" top="1.771653543307086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......../2014. (........)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8"/>
  <sheetViews>
    <sheetView zoomScale="120" zoomScaleNormal="120" zoomScaleSheetLayoutView="130" workbookViewId="0" topLeftCell="A1">
      <selection activeCell="B3" sqref="B3:B4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95" customHeight="1">
      <c r="A1" s="782" t="s">
        <v>65</v>
      </c>
      <c r="B1" s="782"/>
      <c r="C1" s="782"/>
      <c r="D1" s="782"/>
      <c r="E1" s="782"/>
    </row>
    <row r="2" spans="1:5" ht="15.95" customHeight="1" thickBot="1">
      <c r="A2" s="322" t="s">
        <v>196</v>
      </c>
      <c r="B2" s="322"/>
      <c r="C2" s="208"/>
      <c r="D2" s="208"/>
      <c r="E2" s="208" t="s">
        <v>355</v>
      </c>
    </row>
    <row r="3" spans="1:5" ht="38.1" customHeight="1">
      <c r="A3" s="783" t="s">
        <v>129</v>
      </c>
      <c r="B3" s="785" t="s">
        <v>67</v>
      </c>
      <c r="C3" s="787" t="s">
        <v>0</v>
      </c>
      <c r="D3" s="787"/>
      <c r="E3" s="788"/>
    </row>
    <row r="4" spans="1:5" s="35" customFormat="1" ht="12" customHeight="1" thickBot="1">
      <c r="A4" s="784"/>
      <c r="B4" s="786"/>
      <c r="C4" s="325" t="s">
        <v>433</v>
      </c>
      <c r="D4" s="325" t="s">
        <v>440</v>
      </c>
      <c r="E4" s="326" t="s">
        <v>441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68</v>
      </c>
      <c r="B6" s="23" t="s">
        <v>208</v>
      </c>
      <c r="C6" s="379">
        <f>+C7+C12+C21</f>
        <v>0</v>
      </c>
      <c r="D6" s="379">
        <f>+D7+D12+D21</f>
        <v>0</v>
      </c>
      <c r="E6" s="187">
        <f>+E7+E12+E21</f>
        <v>0</v>
      </c>
    </row>
    <row r="7" spans="1:5" s="1" customFormat="1" ht="12" customHeight="1" thickBot="1">
      <c r="A7" s="22" t="s">
        <v>69</v>
      </c>
      <c r="B7" s="169" t="s">
        <v>417</v>
      </c>
      <c r="C7" s="380">
        <f>+C8+C9+C10+C11</f>
        <v>0</v>
      </c>
      <c r="D7" s="380">
        <f>+D8+D9+D10+D11</f>
        <v>0</v>
      </c>
      <c r="E7" s="188">
        <f>+E8+E9+E10+E11</f>
        <v>0</v>
      </c>
    </row>
    <row r="8" spans="1:5" s="1" customFormat="1" ht="12" customHeight="1">
      <c r="A8" s="15" t="s">
        <v>157</v>
      </c>
      <c r="B8" s="299" t="s">
        <v>108</v>
      </c>
      <c r="C8" s="381"/>
      <c r="D8" s="381"/>
      <c r="E8" s="190"/>
    </row>
    <row r="9" spans="1:5" s="1" customFormat="1" ht="12" customHeight="1">
      <c r="A9" s="15" t="s">
        <v>158</v>
      </c>
      <c r="B9" s="183" t="s">
        <v>130</v>
      </c>
      <c r="C9" s="381"/>
      <c r="D9" s="381"/>
      <c r="E9" s="190"/>
    </row>
    <row r="10" spans="1:5" s="1" customFormat="1" ht="12" customHeight="1">
      <c r="A10" s="15" t="s">
        <v>159</v>
      </c>
      <c r="B10" s="183" t="s">
        <v>209</v>
      </c>
      <c r="C10" s="381"/>
      <c r="D10" s="381"/>
      <c r="E10" s="190"/>
    </row>
    <row r="11" spans="1:5" s="1" customFormat="1" ht="12" customHeight="1" thickBot="1">
      <c r="A11" s="15" t="s">
        <v>160</v>
      </c>
      <c r="B11" s="300" t="s">
        <v>210</v>
      </c>
      <c r="C11" s="381"/>
      <c r="D11" s="381"/>
      <c r="E11" s="190"/>
    </row>
    <row r="12" spans="1:5" s="1" customFormat="1" ht="12" customHeight="1" thickBot="1">
      <c r="A12" s="22" t="s">
        <v>70</v>
      </c>
      <c r="B12" s="23" t="s">
        <v>211</v>
      </c>
      <c r="C12" s="380">
        <f>+C13+C14+C15+C16+C17+C18+C19+C20</f>
        <v>0</v>
      </c>
      <c r="D12" s="380">
        <f>+D13+D14+D15+D16+D17+D18+D19+D20</f>
        <v>0</v>
      </c>
      <c r="E12" s="188">
        <f>+E13+E14+E15+E16+E17+E18+E19+E20</f>
        <v>0</v>
      </c>
    </row>
    <row r="13" spans="1:5" s="1" customFormat="1" ht="12" customHeight="1">
      <c r="A13" s="19" t="s">
        <v>131</v>
      </c>
      <c r="B13" s="11" t="s">
        <v>216</v>
      </c>
      <c r="C13" s="382"/>
      <c r="D13" s="382"/>
      <c r="E13" s="189"/>
    </row>
    <row r="14" spans="1:5" s="1" customFormat="1" ht="12" customHeight="1">
      <c r="A14" s="15" t="s">
        <v>132</v>
      </c>
      <c r="B14" s="8" t="s">
        <v>217</v>
      </c>
      <c r="C14" s="381"/>
      <c r="D14" s="381"/>
      <c r="E14" s="190"/>
    </row>
    <row r="15" spans="1:5" s="1" customFormat="1" ht="12" customHeight="1">
      <c r="A15" s="15" t="s">
        <v>133</v>
      </c>
      <c r="B15" s="8" t="s">
        <v>218</v>
      </c>
      <c r="C15" s="381"/>
      <c r="D15" s="381"/>
      <c r="E15" s="190"/>
    </row>
    <row r="16" spans="1:5" s="1" customFormat="1" ht="12" customHeight="1">
      <c r="A16" s="15" t="s">
        <v>134</v>
      </c>
      <c r="B16" s="8" t="s">
        <v>219</v>
      </c>
      <c r="C16" s="381"/>
      <c r="D16" s="381"/>
      <c r="E16" s="190"/>
    </row>
    <row r="17" spans="1:5" s="1" customFormat="1" ht="12" customHeight="1">
      <c r="A17" s="14" t="s">
        <v>212</v>
      </c>
      <c r="B17" s="7" t="s">
        <v>220</v>
      </c>
      <c r="C17" s="383"/>
      <c r="D17" s="383"/>
      <c r="E17" s="191"/>
    </row>
    <row r="18" spans="1:5" s="1" customFormat="1" ht="12" customHeight="1">
      <c r="A18" s="15" t="s">
        <v>213</v>
      </c>
      <c r="B18" s="8" t="s">
        <v>301</v>
      </c>
      <c r="C18" s="381"/>
      <c r="D18" s="381"/>
      <c r="E18" s="190"/>
    </row>
    <row r="19" spans="1:5" s="1" customFormat="1" ht="12" customHeight="1">
      <c r="A19" s="15" t="s">
        <v>214</v>
      </c>
      <c r="B19" s="8" t="s">
        <v>222</v>
      </c>
      <c r="C19" s="381"/>
      <c r="D19" s="381"/>
      <c r="E19" s="190"/>
    </row>
    <row r="20" spans="1:5" s="1" customFormat="1" ht="12" customHeight="1" thickBot="1">
      <c r="A20" s="16" t="s">
        <v>215</v>
      </c>
      <c r="B20" s="9" t="s">
        <v>223</v>
      </c>
      <c r="C20" s="384"/>
      <c r="D20" s="384"/>
      <c r="E20" s="192"/>
    </row>
    <row r="21" spans="1:5" s="1" customFormat="1" ht="12" customHeight="1" thickBot="1">
      <c r="A21" s="22" t="s">
        <v>224</v>
      </c>
      <c r="B21" s="23" t="s">
        <v>302</v>
      </c>
      <c r="C21" s="385"/>
      <c r="D21" s="385"/>
      <c r="E21" s="193"/>
    </row>
    <row r="22" spans="1:5" s="1" customFormat="1" ht="12" customHeight="1" thickBot="1">
      <c r="A22" s="22" t="s">
        <v>72</v>
      </c>
      <c r="B22" s="23" t="s">
        <v>226</v>
      </c>
      <c r="C22" s="380">
        <f>+C23+C24+C25+C26+C27+C28+C29+C30</f>
        <v>0</v>
      </c>
      <c r="D22" s="380">
        <f>+D23+D24+D25+D26+D27+D28+D29+D30</f>
        <v>0</v>
      </c>
      <c r="E22" s="188">
        <f>+E23+E24+E25+E26+E27+E28+E29+E30</f>
        <v>0</v>
      </c>
    </row>
    <row r="23" spans="1:5" s="1" customFormat="1" ht="12" customHeight="1">
      <c r="A23" s="17" t="s">
        <v>135</v>
      </c>
      <c r="B23" s="10" t="s">
        <v>232</v>
      </c>
      <c r="C23" s="386"/>
      <c r="D23" s="386"/>
      <c r="E23" s="194"/>
    </row>
    <row r="24" spans="1:5" s="1" customFormat="1" ht="12" customHeight="1">
      <c r="A24" s="15" t="s">
        <v>136</v>
      </c>
      <c r="B24" s="8" t="s">
        <v>233</v>
      </c>
      <c r="C24" s="381"/>
      <c r="D24" s="381"/>
      <c r="E24" s="190"/>
    </row>
    <row r="25" spans="1:5" s="1" customFormat="1" ht="12" customHeight="1">
      <c r="A25" s="15" t="s">
        <v>137</v>
      </c>
      <c r="B25" s="8" t="s">
        <v>234</v>
      </c>
      <c r="C25" s="381"/>
      <c r="D25" s="381"/>
      <c r="E25" s="190"/>
    </row>
    <row r="26" spans="1:5" s="1" customFormat="1" ht="12" customHeight="1">
      <c r="A26" s="18" t="s">
        <v>227</v>
      </c>
      <c r="B26" s="8" t="s">
        <v>140</v>
      </c>
      <c r="C26" s="387"/>
      <c r="D26" s="387"/>
      <c r="E26" s="195"/>
    </row>
    <row r="27" spans="1:5" s="1" customFormat="1" ht="12" customHeight="1">
      <c r="A27" s="18" t="s">
        <v>228</v>
      </c>
      <c r="B27" s="8" t="s">
        <v>235</v>
      </c>
      <c r="C27" s="387"/>
      <c r="D27" s="387"/>
      <c r="E27" s="195"/>
    </row>
    <row r="28" spans="1:5" s="1" customFormat="1" ht="12" customHeight="1">
      <c r="A28" s="15" t="s">
        <v>229</v>
      </c>
      <c r="B28" s="8" t="s">
        <v>236</v>
      </c>
      <c r="C28" s="381"/>
      <c r="D28" s="381"/>
      <c r="E28" s="190"/>
    </row>
    <row r="29" spans="1:5" s="1" customFormat="1" ht="12" customHeight="1">
      <c r="A29" s="15" t="s">
        <v>230</v>
      </c>
      <c r="B29" s="8" t="s">
        <v>303</v>
      </c>
      <c r="C29" s="388"/>
      <c r="D29" s="388"/>
      <c r="E29" s="196"/>
    </row>
    <row r="30" spans="1:5" s="1" customFormat="1" ht="12" customHeight="1" thickBot="1">
      <c r="A30" s="15" t="s">
        <v>231</v>
      </c>
      <c r="B30" s="13" t="s">
        <v>238</v>
      </c>
      <c r="C30" s="388"/>
      <c r="D30" s="388"/>
      <c r="E30" s="196"/>
    </row>
    <row r="31" spans="1:5" s="1" customFormat="1" ht="12" customHeight="1" thickBot="1">
      <c r="A31" s="162" t="s">
        <v>73</v>
      </c>
      <c r="B31" s="23" t="s">
        <v>418</v>
      </c>
      <c r="C31" s="380">
        <f>+C32+C38</f>
        <v>0</v>
      </c>
      <c r="D31" s="380">
        <f>+D32+D38</f>
        <v>0</v>
      </c>
      <c r="E31" s="188">
        <f>+E32+E38</f>
        <v>0</v>
      </c>
    </row>
    <row r="32" spans="1:5" s="1" customFormat="1" ht="12" customHeight="1">
      <c r="A32" s="163" t="s">
        <v>138</v>
      </c>
      <c r="B32" s="301" t="s">
        <v>419</v>
      </c>
      <c r="C32" s="389">
        <f>+C33+C34+C35+C36+C37</f>
        <v>0</v>
      </c>
      <c r="D32" s="389">
        <f>+D33+D34+D35+D36+D37</f>
        <v>0</v>
      </c>
      <c r="E32" s="200">
        <f>+E33+E34+E35+E36+E37</f>
        <v>0</v>
      </c>
    </row>
    <row r="33" spans="1:5" s="1" customFormat="1" ht="12" customHeight="1">
      <c r="A33" s="164" t="s">
        <v>141</v>
      </c>
      <c r="B33" s="170" t="s">
        <v>304</v>
      </c>
      <c r="C33" s="388"/>
      <c r="D33" s="388"/>
      <c r="E33" s="196"/>
    </row>
    <row r="34" spans="1:5" s="1" customFormat="1" ht="12" customHeight="1">
      <c r="A34" s="164" t="s">
        <v>142</v>
      </c>
      <c r="B34" s="170" t="s">
        <v>305</v>
      </c>
      <c r="C34" s="388"/>
      <c r="D34" s="388"/>
      <c r="E34" s="196"/>
    </row>
    <row r="35" spans="1:5" s="1" customFormat="1" ht="12" customHeight="1">
      <c r="A35" s="164" t="s">
        <v>143</v>
      </c>
      <c r="B35" s="170" t="s">
        <v>306</v>
      </c>
      <c r="C35" s="388"/>
      <c r="D35" s="388"/>
      <c r="E35" s="196"/>
    </row>
    <row r="36" spans="1:5" s="1" customFormat="1" ht="12" customHeight="1">
      <c r="A36" s="164" t="s">
        <v>144</v>
      </c>
      <c r="B36" s="170" t="s">
        <v>307</v>
      </c>
      <c r="C36" s="388"/>
      <c r="D36" s="388"/>
      <c r="E36" s="196"/>
    </row>
    <row r="37" spans="1:5" s="1" customFormat="1" ht="12" customHeight="1">
      <c r="A37" s="164" t="s">
        <v>239</v>
      </c>
      <c r="B37" s="170" t="s">
        <v>420</v>
      </c>
      <c r="C37" s="388"/>
      <c r="D37" s="388"/>
      <c r="E37" s="196"/>
    </row>
    <row r="38" spans="1:5" s="1" customFormat="1" ht="12" customHeight="1">
      <c r="A38" s="164" t="s">
        <v>139</v>
      </c>
      <c r="B38" s="171" t="s">
        <v>421</v>
      </c>
      <c r="C38" s="390">
        <f>+C39+C40+C41+C42+C43</f>
        <v>0</v>
      </c>
      <c r="D38" s="390">
        <f>+D39+D40+D41+D42+D43</f>
        <v>0</v>
      </c>
      <c r="E38" s="201">
        <f>+E39+E40+E41+E42+E43</f>
        <v>0</v>
      </c>
    </row>
    <row r="39" spans="1:5" s="1" customFormat="1" ht="12" customHeight="1">
      <c r="A39" s="164" t="s">
        <v>147</v>
      </c>
      <c r="B39" s="170" t="s">
        <v>304</v>
      </c>
      <c r="C39" s="388"/>
      <c r="D39" s="388"/>
      <c r="E39" s="196"/>
    </row>
    <row r="40" spans="1:5" s="1" customFormat="1" ht="12" customHeight="1">
      <c r="A40" s="164" t="s">
        <v>148</v>
      </c>
      <c r="B40" s="170" t="s">
        <v>305</v>
      </c>
      <c r="C40" s="388"/>
      <c r="D40" s="388"/>
      <c r="E40" s="196"/>
    </row>
    <row r="41" spans="1:5" s="1" customFormat="1" ht="12" customHeight="1">
      <c r="A41" s="164" t="s">
        <v>149</v>
      </c>
      <c r="B41" s="170" t="s">
        <v>306</v>
      </c>
      <c r="C41" s="388"/>
      <c r="D41" s="388"/>
      <c r="E41" s="196"/>
    </row>
    <row r="42" spans="1:5" s="1" customFormat="1" ht="12" customHeight="1">
      <c r="A42" s="164" t="s">
        <v>150</v>
      </c>
      <c r="B42" s="172" t="s">
        <v>307</v>
      </c>
      <c r="C42" s="388"/>
      <c r="D42" s="388"/>
      <c r="E42" s="196"/>
    </row>
    <row r="43" spans="1:5" s="1" customFormat="1" ht="12" customHeight="1" thickBot="1">
      <c r="A43" s="165" t="s">
        <v>240</v>
      </c>
      <c r="B43" s="173" t="s">
        <v>422</v>
      </c>
      <c r="C43" s="391"/>
      <c r="D43" s="391"/>
      <c r="E43" s="392"/>
    </row>
    <row r="44" spans="1:5" s="1" customFormat="1" ht="12" customHeight="1" thickBot="1">
      <c r="A44" s="22" t="s">
        <v>241</v>
      </c>
      <c r="B44" s="302" t="s">
        <v>308</v>
      </c>
      <c r="C44" s="380">
        <f>+C45+C46</f>
        <v>0</v>
      </c>
      <c r="D44" s="380">
        <f>+D45+D46</f>
        <v>0</v>
      </c>
      <c r="E44" s="188">
        <f>+E45+E46</f>
        <v>0</v>
      </c>
    </row>
    <row r="45" spans="1:5" s="1" customFormat="1" ht="12" customHeight="1">
      <c r="A45" s="17" t="s">
        <v>145</v>
      </c>
      <c r="B45" s="183" t="s">
        <v>309</v>
      </c>
      <c r="C45" s="386"/>
      <c r="D45" s="386"/>
      <c r="E45" s="194"/>
    </row>
    <row r="46" spans="1:5" s="1" customFormat="1" ht="12" customHeight="1" thickBot="1">
      <c r="A46" s="14" t="s">
        <v>146</v>
      </c>
      <c r="B46" s="178" t="s">
        <v>313</v>
      </c>
      <c r="C46" s="383"/>
      <c r="D46" s="383"/>
      <c r="E46" s="191"/>
    </row>
    <row r="47" spans="1:5" s="1" customFormat="1" ht="12" customHeight="1" thickBot="1">
      <c r="A47" s="22" t="s">
        <v>75</v>
      </c>
      <c r="B47" s="302" t="s">
        <v>312</v>
      </c>
      <c r="C47" s="380">
        <f>+C48+C49+C50</f>
        <v>0</v>
      </c>
      <c r="D47" s="380">
        <f>+D48+D49+D50</f>
        <v>0</v>
      </c>
      <c r="E47" s="188">
        <f>+E48+E49+E50</f>
        <v>0</v>
      </c>
    </row>
    <row r="48" spans="1:5" s="1" customFormat="1" ht="12" customHeight="1">
      <c r="A48" s="17" t="s">
        <v>244</v>
      </c>
      <c r="B48" s="183" t="s">
        <v>242</v>
      </c>
      <c r="C48" s="393"/>
      <c r="D48" s="393"/>
      <c r="E48" s="394"/>
    </row>
    <row r="49" spans="1:5" s="1" customFormat="1" ht="12" customHeight="1">
      <c r="A49" s="15" t="s">
        <v>245</v>
      </c>
      <c r="B49" s="170" t="s">
        <v>243</v>
      </c>
      <c r="C49" s="388"/>
      <c r="D49" s="388"/>
      <c r="E49" s="196"/>
    </row>
    <row r="50" spans="1:5" s="1" customFormat="1" ht="17.25" customHeight="1" thickBot="1">
      <c r="A50" s="14" t="s">
        <v>356</v>
      </c>
      <c r="B50" s="178" t="s">
        <v>310</v>
      </c>
      <c r="C50" s="395"/>
      <c r="D50" s="395"/>
      <c r="E50" s="396"/>
    </row>
    <row r="51" spans="1:5" s="1" customFormat="1" ht="12" customHeight="1" thickBot="1">
      <c r="A51" s="22" t="s">
        <v>246</v>
      </c>
      <c r="B51" s="303" t="s">
        <v>311</v>
      </c>
      <c r="C51" s="397"/>
      <c r="D51" s="397"/>
      <c r="E51" s="197"/>
    </row>
    <row r="52" spans="1:5" s="1" customFormat="1" ht="12" customHeight="1" thickBot="1">
      <c r="A52" s="22" t="s">
        <v>77</v>
      </c>
      <c r="B52" s="26" t="s">
        <v>247</v>
      </c>
      <c r="C52" s="398">
        <f>+C7+C12+C21+C22+C31+C44+C47+C51</f>
        <v>0</v>
      </c>
      <c r="D52" s="398">
        <f>+D7+D12+D21+D22+D31+D44+D47+D51</f>
        <v>0</v>
      </c>
      <c r="E52" s="198">
        <f>+E7+E12+E21+E22+E31+E44+E47+E51</f>
        <v>0</v>
      </c>
    </row>
    <row r="53" spans="1:5" s="1" customFormat="1" ht="12" customHeight="1" thickBot="1">
      <c r="A53" s="174" t="s">
        <v>78</v>
      </c>
      <c r="B53" s="169" t="s">
        <v>314</v>
      </c>
      <c r="C53" s="399">
        <f>+C54+C60</f>
        <v>0</v>
      </c>
      <c r="D53" s="399">
        <f>+D54+D60</f>
        <v>0</v>
      </c>
      <c r="E53" s="199">
        <f>+E54+E60</f>
        <v>0</v>
      </c>
    </row>
    <row r="54" spans="1:5" s="1" customFormat="1" ht="12" customHeight="1">
      <c r="A54" s="304" t="s">
        <v>189</v>
      </c>
      <c r="B54" s="301" t="s">
        <v>385</v>
      </c>
      <c r="C54" s="383">
        <f>+C55+C56+C57+C58+C59</f>
        <v>0</v>
      </c>
      <c r="D54" s="383">
        <f>+D55+D56+D57+D58+D59</f>
        <v>0</v>
      </c>
      <c r="E54" s="191">
        <f>+E55+E56+E57+E58+E59</f>
        <v>0</v>
      </c>
    </row>
    <row r="55" spans="1:5" s="1" customFormat="1" ht="12" customHeight="1">
      <c r="A55" s="175" t="s">
        <v>326</v>
      </c>
      <c r="B55" s="170" t="s">
        <v>315</v>
      </c>
      <c r="C55" s="381"/>
      <c r="D55" s="381"/>
      <c r="E55" s="190"/>
    </row>
    <row r="56" spans="1:5" s="1" customFormat="1" ht="12" customHeight="1">
      <c r="A56" s="175" t="s">
        <v>327</v>
      </c>
      <c r="B56" s="170" t="s">
        <v>316</v>
      </c>
      <c r="C56" s="381"/>
      <c r="D56" s="381"/>
      <c r="E56" s="190"/>
    </row>
    <row r="57" spans="1:5" s="1" customFormat="1" ht="12" customHeight="1">
      <c r="A57" s="175" t="s">
        <v>328</v>
      </c>
      <c r="B57" s="170" t="s">
        <v>317</v>
      </c>
      <c r="C57" s="383"/>
      <c r="D57" s="383"/>
      <c r="E57" s="191"/>
    </row>
    <row r="58" spans="1:5" s="1" customFormat="1" ht="12" customHeight="1">
      <c r="A58" s="175" t="s">
        <v>329</v>
      </c>
      <c r="B58" s="170" t="s">
        <v>318</v>
      </c>
      <c r="C58" s="381"/>
      <c r="D58" s="381"/>
      <c r="E58" s="190"/>
    </row>
    <row r="59" spans="1:5" s="1" customFormat="1" ht="12" customHeight="1">
      <c r="A59" s="175" t="s">
        <v>330</v>
      </c>
      <c r="B59" s="170" t="s">
        <v>319</v>
      </c>
      <c r="C59" s="381"/>
      <c r="D59" s="381"/>
      <c r="E59" s="190"/>
    </row>
    <row r="60" spans="1:5" s="1" customFormat="1" ht="12" customHeight="1">
      <c r="A60" s="176" t="s">
        <v>190</v>
      </c>
      <c r="B60" s="171" t="s">
        <v>384</v>
      </c>
      <c r="C60" s="383">
        <f>+C61+C62+C63+C64+C65</f>
        <v>0</v>
      </c>
      <c r="D60" s="383">
        <f>+D61+D62+D63+D64+D65</f>
        <v>0</v>
      </c>
      <c r="E60" s="191">
        <f>+E61+E62+E63+E64+E65</f>
        <v>0</v>
      </c>
    </row>
    <row r="61" spans="1:5" s="1" customFormat="1" ht="12" customHeight="1">
      <c r="A61" s="175" t="s">
        <v>331</v>
      </c>
      <c r="B61" s="170" t="s">
        <v>320</v>
      </c>
      <c r="C61" s="381"/>
      <c r="D61" s="381"/>
      <c r="E61" s="190"/>
    </row>
    <row r="62" spans="1:5" s="1" customFormat="1" ht="12" customHeight="1">
      <c r="A62" s="175" t="s">
        <v>332</v>
      </c>
      <c r="B62" s="170" t="s">
        <v>321</v>
      </c>
      <c r="C62" s="381"/>
      <c r="D62" s="381"/>
      <c r="E62" s="190"/>
    </row>
    <row r="63" spans="1:5" s="1" customFormat="1" ht="12" customHeight="1">
      <c r="A63" s="175" t="s">
        <v>333</v>
      </c>
      <c r="B63" s="170" t="s">
        <v>322</v>
      </c>
      <c r="C63" s="383"/>
      <c r="D63" s="383"/>
      <c r="E63" s="191"/>
    </row>
    <row r="64" spans="1:5" s="1" customFormat="1" ht="12" customHeight="1">
      <c r="A64" s="175" t="s">
        <v>334</v>
      </c>
      <c r="B64" s="170" t="s">
        <v>323</v>
      </c>
      <c r="C64" s="381"/>
      <c r="D64" s="381"/>
      <c r="E64" s="190"/>
    </row>
    <row r="65" spans="1:5" s="1" customFormat="1" ht="12" customHeight="1" thickBot="1">
      <c r="A65" s="177" t="s">
        <v>335</v>
      </c>
      <c r="B65" s="178" t="s">
        <v>324</v>
      </c>
      <c r="C65" s="381"/>
      <c r="D65" s="381"/>
      <c r="E65" s="190"/>
    </row>
    <row r="66" spans="1:5" s="1" customFormat="1" ht="13.5" customHeight="1" thickBot="1">
      <c r="A66" s="179" t="s">
        <v>79</v>
      </c>
      <c r="B66" s="305" t="s">
        <v>382</v>
      </c>
      <c r="C66" s="399">
        <f>+C52+C53</f>
        <v>0</v>
      </c>
      <c r="D66" s="399">
        <f>+D52+D53</f>
        <v>0</v>
      </c>
      <c r="E66" s="199">
        <f>+E52+E53</f>
        <v>0</v>
      </c>
    </row>
    <row r="67" spans="1:5" s="1" customFormat="1" ht="12" customHeight="1" thickBot="1">
      <c r="A67" s="180" t="s">
        <v>80</v>
      </c>
      <c r="B67" s="306" t="s">
        <v>325</v>
      </c>
      <c r="C67" s="401"/>
      <c r="D67" s="401"/>
      <c r="E67" s="209"/>
    </row>
    <row r="68" spans="1:5" s="1" customFormat="1" ht="12.95" customHeight="1" thickBot="1">
      <c r="A68" s="179" t="s">
        <v>81</v>
      </c>
      <c r="B68" s="305" t="s">
        <v>383</v>
      </c>
      <c r="C68" s="402">
        <f>+C66+C67</f>
        <v>0</v>
      </c>
      <c r="D68" s="402">
        <f>+D66+D67</f>
        <v>0</v>
      </c>
      <c r="E68" s="210">
        <f>+E66+E67</f>
        <v>0</v>
      </c>
    </row>
    <row r="69" spans="1:5" ht="16.5" customHeight="1">
      <c r="A69" s="5"/>
      <c r="B69" s="6"/>
      <c r="C69" s="203"/>
      <c r="D69" s="203"/>
      <c r="E69" s="203"/>
    </row>
    <row r="70" spans="1:5" s="211" customFormat="1" ht="16.5" customHeight="1">
      <c r="A70" s="782" t="s">
        <v>97</v>
      </c>
      <c r="B70" s="782"/>
      <c r="C70" s="782"/>
      <c r="D70" s="782"/>
      <c r="E70" s="782"/>
    </row>
    <row r="71" spans="1:5" ht="38.1" customHeight="1" thickBot="1">
      <c r="A71" s="323" t="s">
        <v>197</v>
      </c>
      <c r="B71" s="323"/>
      <c r="C71" s="82"/>
      <c r="D71" s="82"/>
      <c r="E71" s="82" t="s">
        <v>355</v>
      </c>
    </row>
    <row r="72" spans="1:5" s="35" customFormat="1" ht="12" customHeight="1">
      <c r="A72" s="783" t="s">
        <v>129</v>
      </c>
      <c r="B72" s="785" t="s">
        <v>432</v>
      </c>
      <c r="C72" s="787" t="s">
        <v>0</v>
      </c>
      <c r="D72" s="787"/>
      <c r="E72" s="788"/>
    </row>
    <row r="73" spans="1:5" ht="12" customHeight="1" thickBot="1">
      <c r="A73" s="784"/>
      <c r="B73" s="786"/>
      <c r="C73" s="325" t="s">
        <v>433</v>
      </c>
      <c r="D73" s="325" t="s">
        <v>440</v>
      </c>
      <c r="E73" s="326" t="s">
        <v>441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248</v>
      </c>
      <c r="C75" s="379">
        <f>+C76+C77+C78+C79+C80</f>
        <v>0</v>
      </c>
      <c r="D75" s="379">
        <f>+D76+D77+D78+D79+D80</f>
        <v>0</v>
      </c>
      <c r="E75" s="187">
        <f>+E76+E77+E78+E79+E80</f>
        <v>0</v>
      </c>
    </row>
    <row r="76" spans="1:5" ht="12" customHeight="1">
      <c r="A76" s="19" t="s">
        <v>151</v>
      </c>
      <c r="B76" s="11" t="s">
        <v>98</v>
      </c>
      <c r="C76" s="382"/>
      <c r="D76" s="382"/>
      <c r="E76" s="189"/>
    </row>
    <row r="77" spans="1:5" ht="12" customHeight="1">
      <c r="A77" s="15" t="s">
        <v>152</v>
      </c>
      <c r="B77" s="8" t="s">
        <v>249</v>
      </c>
      <c r="C77" s="381"/>
      <c r="D77" s="381"/>
      <c r="E77" s="190"/>
    </row>
    <row r="78" spans="1:5" ht="12" customHeight="1">
      <c r="A78" s="15" t="s">
        <v>153</v>
      </c>
      <c r="B78" s="8" t="s">
        <v>180</v>
      </c>
      <c r="C78" s="387"/>
      <c r="D78" s="387"/>
      <c r="E78" s="195"/>
    </row>
    <row r="79" spans="1:5" ht="12" customHeight="1">
      <c r="A79" s="15" t="s">
        <v>154</v>
      </c>
      <c r="B79" s="12" t="s">
        <v>250</v>
      </c>
      <c r="C79" s="387"/>
      <c r="D79" s="387"/>
      <c r="E79" s="195"/>
    </row>
    <row r="80" spans="1:5" ht="12" customHeight="1">
      <c r="A80" s="15" t="s">
        <v>163</v>
      </c>
      <c r="B80" s="21" t="s">
        <v>251</v>
      </c>
      <c r="C80" s="387"/>
      <c r="D80" s="387"/>
      <c r="E80" s="195"/>
    </row>
    <row r="81" spans="1:5" ht="12" customHeight="1">
      <c r="A81" s="15" t="s">
        <v>155</v>
      </c>
      <c r="B81" s="8" t="s">
        <v>269</v>
      </c>
      <c r="C81" s="387"/>
      <c r="D81" s="387"/>
      <c r="E81" s="195"/>
    </row>
    <row r="82" spans="1:5" ht="12" customHeight="1">
      <c r="A82" s="15" t="s">
        <v>156</v>
      </c>
      <c r="B82" s="85" t="s">
        <v>270</v>
      </c>
      <c r="C82" s="387"/>
      <c r="D82" s="387"/>
      <c r="E82" s="195"/>
    </row>
    <row r="83" spans="1:5" ht="12" customHeight="1">
      <c r="A83" s="15" t="s">
        <v>164</v>
      </c>
      <c r="B83" s="85" t="s">
        <v>336</v>
      </c>
      <c r="C83" s="387"/>
      <c r="D83" s="387"/>
      <c r="E83" s="195"/>
    </row>
    <row r="84" spans="1:5" ht="12" customHeight="1">
      <c r="A84" s="15" t="s">
        <v>165</v>
      </c>
      <c r="B84" s="86" t="s">
        <v>271</v>
      </c>
      <c r="C84" s="387"/>
      <c r="D84" s="387"/>
      <c r="E84" s="195"/>
    </row>
    <row r="85" spans="1:5" ht="12" customHeight="1">
      <c r="A85" s="14" t="s">
        <v>166</v>
      </c>
      <c r="B85" s="87" t="s">
        <v>272</v>
      </c>
      <c r="C85" s="387"/>
      <c r="D85" s="387"/>
      <c r="E85" s="195"/>
    </row>
    <row r="86" spans="1:5" ht="12" customHeight="1">
      <c r="A86" s="15" t="s">
        <v>167</v>
      </c>
      <c r="B86" s="87" t="s">
        <v>273</v>
      </c>
      <c r="C86" s="387"/>
      <c r="D86" s="387"/>
      <c r="E86" s="195"/>
    </row>
    <row r="87" spans="1:5" ht="12" customHeight="1" thickBot="1">
      <c r="A87" s="20" t="s">
        <v>169</v>
      </c>
      <c r="B87" s="88" t="s">
        <v>274</v>
      </c>
      <c r="C87" s="403"/>
      <c r="D87" s="403"/>
      <c r="E87" s="204"/>
    </row>
    <row r="88" spans="1:5" ht="12" customHeight="1" thickBot="1">
      <c r="A88" s="22" t="s">
        <v>69</v>
      </c>
      <c r="B88" s="29" t="s">
        <v>357</v>
      </c>
      <c r="C88" s="380">
        <f>+C89+C90+C91</f>
        <v>0</v>
      </c>
      <c r="D88" s="380">
        <f>+D89+D90+D91</f>
        <v>0</v>
      </c>
      <c r="E88" s="188">
        <f>+E89+E90+E91</f>
        <v>0</v>
      </c>
    </row>
    <row r="89" spans="1:5" ht="12" customHeight="1">
      <c r="A89" s="17" t="s">
        <v>157</v>
      </c>
      <c r="B89" s="8" t="s">
        <v>337</v>
      </c>
      <c r="C89" s="386"/>
      <c r="D89" s="386"/>
      <c r="E89" s="194"/>
    </row>
    <row r="90" spans="1:5" ht="12" customHeight="1">
      <c r="A90" s="17" t="s">
        <v>158</v>
      </c>
      <c r="B90" s="13" t="s">
        <v>253</v>
      </c>
      <c r="C90" s="381"/>
      <c r="D90" s="381"/>
      <c r="E90" s="190"/>
    </row>
    <row r="91" spans="1:5" ht="12" customHeight="1">
      <c r="A91" s="17" t="s">
        <v>159</v>
      </c>
      <c r="B91" s="170" t="s">
        <v>358</v>
      </c>
      <c r="C91" s="381"/>
      <c r="D91" s="381"/>
      <c r="E91" s="190"/>
    </row>
    <row r="92" spans="1:5" ht="22.5">
      <c r="A92" s="17" t="s">
        <v>160</v>
      </c>
      <c r="B92" s="170" t="s">
        <v>423</v>
      </c>
      <c r="C92" s="381"/>
      <c r="D92" s="381"/>
      <c r="E92" s="190"/>
    </row>
    <row r="93" spans="1:5" ht="12" customHeight="1">
      <c r="A93" s="17" t="s">
        <v>161</v>
      </c>
      <c r="B93" s="170" t="s">
        <v>359</v>
      </c>
      <c r="C93" s="381"/>
      <c r="D93" s="381"/>
      <c r="E93" s="190"/>
    </row>
    <row r="94" spans="1:5" ht="12" customHeight="1">
      <c r="A94" s="17" t="s">
        <v>168</v>
      </c>
      <c r="B94" s="170" t="s">
        <v>360</v>
      </c>
      <c r="C94" s="381"/>
      <c r="D94" s="381"/>
      <c r="E94" s="190"/>
    </row>
    <row r="95" spans="1:5" ht="12" customHeight="1">
      <c r="A95" s="17" t="s">
        <v>170</v>
      </c>
      <c r="B95" s="307" t="s">
        <v>340</v>
      </c>
      <c r="C95" s="381"/>
      <c r="D95" s="381"/>
      <c r="E95" s="190"/>
    </row>
    <row r="96" spans="1:5" ht="24" customHeight="1">
      <c r="A96" s="17" t="s">
        <v>254</v>
      </c>
      <c r="B96" s="307" t="s">
        <v>341</v>
      </c>
      <c r="C96" s="381"/>
      <c r="D96" s="381"/>
      <c r="E96" s="190"/>
    </row>
    <row r="97" spans="1:5" ht="21.75" customHeight="1">
      <c r="A97" s="17" t="s">
        <v>255</v>
      </c>
      <c r="B97" s="307" t="s">
        <v>339</v>
      </c>
      <c r="C97" s="381"/>
      <c r="D97" s="381"/>
      <c r="E97" s="190"/>
    </row>
    <row r="98" spans="1:5" ht="12" customHeight="1" thickBot="1">
      <c r="A98" s="14" t="s">
        <v>256</v>
      </c>
      <c r="B98" s="308" t="s">
        <v>453</v>
      </c>
      <c r="C98" s="387"/>
      <c r="D98" s="387"/>
      <c r="E98" s="195"/>
    </row>
    <row r="99" spans="1:5" ht="12" customHeight="1" thickBot="1">
      <c r="A99" s="22" t="s">
        <v>70</v>
      </c>
      <c r="B99" s="73" t="s">
        <v>361</v>
      </c>
      <c r="C99" s="380">
        <f>+C100+C101</f>
        <v>0</v>
      </c>
      <c r="D99" s="380">
        <f>+D100+D101</f>
        <v>0</v>
      </c>
      <c r="E99" s="188">
        <f>+E100+E101</f>
        <v>0</v>
      </c>
    </row>
    <row r="100" spans="1:5" s="168" customFormat="1" ht="12" customHeight="1">
      <c r="A100" s="17" t="s">
        <v>131</v>
      </c>
      <c r="B100" s="10" t="s">
        <v>112</v>
      </c>
      <c r="C100" s="386"/>
      <c r="D100" s="386"/>
      <c r="E100" s="194"/>
    </row>
    <row r="101" spans="1:5" ht="12" customHeight="1" thickBot="1">
      <c r="A101" s="18" t="s">
        <v>132</v>
      </c>
      <c r="B101" s="13" t="s">
        <v>113</v>
      </c>
      <c r="C101" s="387"/>
      <c r="D101" s="387"/>
      <c r="E101" s="195"/>
    </row>
    <row r="102" spans="1:5" ht="12" customHeight="1" thickBot="1">
      <c r="A102" s="174" t="s">
        <v>71</v>
      </c>
      <c r="B102" s="169" t="s">
        <v>342</v>
      </c>
      <c r="C102" s="404"/>
      <c r="D102" s="404"/>
      <c r="E102" s="405"/>
    </row>
    <row r="103" spans="1:5" ht="12" customHeight="1" thickBot="1">
      <c r="A103" s="166" t="s">
        <v>72</v>
      </c>
      <c r="B103" s="167" t="s">
        <v>201</v>
      </c>
      <c r="C103" s="379">
        <f>+C75+C88+C99+C102</f>
        <v>0</v>
      </c>
      <c r="D103" s="379">
        <f>+D75+D88+D99+D102</f>
        <v>0</v>
      </c>
      <c r="E103" s="187">
        <f>+E75+E88+E99+E102</f>
        <v>0</v>
      </c>
    </row>
    <row r="104" spans="1:5" ht="12" customHeight="1" thickBot="1">
      <c r="A104" s="174" t="s">
        <v>73</v>
      </c>
      <c r="B104" s="169" t="s">
        <v>424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138</v>
      </c>
      <c r="B105" s="309" t="s">
        <v>1142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141</v>
      </c>
      <c r="B106" s="183" t="s">
        <v>343</v>
      </c>
      <c r="C106" s="383"/>
      <c r="D106" s="383"/>
      <c r="E106" s="191"/>
    </row>
    <row r="107" spans="1:5" ht="12" customHeight="1">
      <c r="A107" s="175" t="s">
        <v>142</v>
      </c>
      <c r="B107" s="170" t="s">
        <v>344</v>
      </c>
      <c r="C107" s="381"/>
      <c r="D107" s="381"/>
      <c r="E107" s="190"/>
    </row>
    <row r="108" spans="1:5" ht="12" customHeight="1">
      <c r="A108" s="175" t="s">
        <v>143</v>
      </c>
      <c r="B108" s="170" t="s">
        <v>345</v>
      </c>
      <c r="C108" s="381"/>
      <c r="D108" s="381"/>
      <c r="E108" s="190"/>
    </row>
    <row r="109" spans="1:5" ht="12" customHeight="1">
      <c r="A109" s="175" t="s">
        <v>144</v>
      </c>
      <c r="B109" s="170" t="s">
        <v>346</v>
      </c>
      <c r="C109" s="383"/>
      <c r="D109" s="383"/>
      <c r="E109" s="191"/>
    </row>
    <row r="110" spans="1:5" ht="12" customHeight="1">
      <c r="A110" s="175" t="s">
        <v>239</v>
      </c>
      <c r="B110" s="170" t="s">
        <v>347</v>
      </c>
      <c r="C110" s="381"/>
      <c r="D110" s="381"/>
      <c r="E110" s="190"/>
    </row>
    <row r="111" spans="1:5" ht="12" customHeight="1">
      <c r="A111" s="175" t="s">
        <v>257</v>
      </c>
      <c r="B111" s="170" t="s">
        <v>348</v>
      </c>
      <c r="C111" s="381"/>
      <c r="D111" s="381"/>
      <c r="E111" s="190"/>
    </row>
    <row r="112" spans="1:5" ht="12" customHeight="1" thickBot="1">
      <c r="A112" s="184" t="s">
        <v>258</v>
      </c>
      <c r="B112" s="185" t="s">
        <v>349</v>
      </c>
      <c r="C112" s="383"/>
      <c r="D112" s="383"/>
      <c r="E112" s="191"/>
    </row>
    <row r="113" spans="1:5" ht="12" customHeight="1" thickBot="1">
      <c r="A113" s="181" t="s">
        <v>139</v>
      </c>
      <c r="B113" s="309" t="s">
        <v>1143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147</v>
      </c>
      <c r="B114" s="183" t="s">
        <v>343</v>
      </c>
      <c r="C114" s="383"/>
      <c r="D114" s="383"/>
      <c r="E114" s="191"/>
    </row>
    <row r="115" spans="1:5" ht="12" customHeight="1">
      <c r="A115" s="175" t="s">
        <v>148</v>
      </c>
      <c r="B115" s="170" t="s">
        <v>350</v>
      </c>
      <c r="C115" s="381"/>
      <c r="D115" s="381"/>
      <c r="E115" s="190"/>
    </row>
    <row r="116" spans="1:5" ht="12" customHeight="1">
      <c r="A116" s="175" t="s">
        <v>149</v>
      </c>
      <c r="B116" s="170" t="s">
        <v>345</v>
      </c>
      <c r="C116" s="381"/>
      <c r="D116" s="381"/>
      <c r="E116" s="190"/>
    </row>
    <row r="117" spans="1:5" ht="12" customHeight="1">
      <c r="A117" s="175" t="s">
        <v>150</v>
      </c>
      <c r="B117" s="170" t="s">
        <v>346</v>
      </c>
      <c r="C117" s="383"/>
      <c r="D117" s="383"/>
      <c r="E117" s="191"/>
    </row>
    <row r="118" spans="1:5" ht="12" customHeight="1">
      <c r="A118" s="175" t="s">
        <v>240</v>
      </c>
      <c r="B118" s="170" t="s">
        <v>347</v>
      </c>
      <c r="C118" s="381"/>
      <c r="D118" s="381"/>
      <c r="E118" s="190"/>
    </row>
    <row r="119" spans="1:5" ht="12" customHeight="1">
      <c r="A119" s="175" t="s">
        <v>259</v>
      </c>
      <c r="B119" s="170" t="s">
        <v>351</v>
      </c>
      <c r="C119" s="381"/>
      <c r="D119" s="381"/>
      <c r="E119" s="190"/>
    </row>
    <row r="120" spans="1:5" ht="12" customHeight="1">
      <c r="A120" s="175" t="s">
        <v>260</v>
      </c>
      <c r="B120" s="170" t="s">
        <v>349</v>
      </c>
      <c r="C120" s="381"/>
      <c r="D120" s="381"/>
      <c r="E120" s="190"/>
    </row>
    <row r="121" spans="1:9" ht="15" customHeight="1" thickBot="1">
      <c r="A121" s="184" t="s">
        <v>261</v>
      </c>
      <c r="B121" s="185" t="s">
        <v>425</v>
      </c>
      <c r="C121" s="383"/>
      <c r="D121" s="383"/>
      <c r="E121" s="191"/>
      <c r="F121" s="36"/>
      <c r="G121" s="74"/>
      <c r="H121" s="74"/>
      <c r="I121" s="74"/>
    </row>
    <row r="122" spans="1:5" s="1" customFormat="1" ht="12.95" customHeight="1" thickBot="1">
      <c r="A122" s="174" t="s">
        <v>74</v>
      </c>
      <c r="B122" s="305" t="s">
        <v>352</v>
      </c>
      <c r="C122" s="406">
        <f>+C103+C104</f>
        <v>0</v>
      </c>
      <c r="D122" s="406">
        <f>+D103+D104</f>
        <v>0</v>
      </c>
      <c r="E122" s="205">
        <f>+E103+E104</f>
        <v>0</v>
      </c>
    </row>
    <row r="123" spans="1:5" ht="15.75" customHeight="1" thickBot="1">
      <c r="A123" s="174" t="s">
        <v>75</v>
      </c>
      <c r="B123" s="305" t="s">
        <v>353</v>
      </c>
      <c r="C123" s="407"/>
      <c r="D123" s="407"/>
      <c r="E123" s="206"/>
    </row>
    <row r="124" spans="1:5" ht="16.5" thickBot="1">
      <c r="A124" s="186" t="s">
        <v>76</v>
      </c>
      <c r="B124" s="306" t="s">
        <v>354</v>
      </c>
      <c r="C124" s="399">
        <f>+C122+C123</f>
        <v>0</v>
      </c>
      <c r="D124" s="399">
        <f>+D122+D123</f>
        <v>0</v>
      </c>
      <c r="E124" s="199">
        <f>+E122+E123</f>
        <v>0</v>
      </c>
    </row>
    <row r="125" spans="1:5" ht="15" customHeight="1">
      <c r="A125" s="310"/>
      <c r="B125" s="310"/>
      <c r="C125" s="311"/>
      <c r="D125" s="311"/>
      <c r="E125" s="311"/>
    </row>
    <row r="126" spans="1:5" ht="13.5" customHeight="1">
      <c r="A126" s="324" t="s">
        <v>204</v>
      </c>
      <c r="B126" s="324"/>
      <c r="C126" s="324"/>
      <c r="D126" s="324"/>
      <c r="E126" s="324"/>
    </row>
    <row r="127" spans="1:5" ht="14.25" customHeight="1" thickBot="1">
      <c r="A127" s="322" t="s">
        <v>198</v>
      </c>
      <c r="B127" s="322"/>
      <c r="C127" s="208"/>
      <c r="D127" s="208"/>
      <c r="E127" s="208" t="s">
        <v>355</v>
      </c>
    </row>
    <row r="128" spans="1:5" ht="21.75" thickBot="1">
      <c r="A128" s="22">
        <v>1</v>
      </c>
      <c r="B128" s="29" t="s">
        <v>268</v>
      </c>
      <c r="C128" s="207">
        <f>+C52-C103</f>
        <v>0</v>
      </c>
      <c r="D128" s="207">
        <f>+D52-D103</f>
        <v>0</v>
      </c>
      <c r="E128" s="188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..............................Önkormányzat
2013. ÉVI ZÁRSZÁMADÁS
ÖNKÉNT VÁLLALT FELADATAINAK MÉRLEGE&amp;10
&amp;R&amp;"Times New Roman CE,Félkövér dőlt"&amp;11 1.3. melléklet a ....../2014. (......) önkormányzati rendelethez</oddHeader>
  </headerFooter>
  <rowBreaks count="1" manualBreakCount="1">
    <brk id="69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6"/>
  <sheetViews>
    <sheetView workbookViewId="0" topLeftCell="A1">
      <selection activeCell="B1" sqref="B1"/>
    </sheetView>
  </sheetViews>
  <sheetFormatPr defaultColWidth="9.00390625" defaultRowHeight="12.75"/>
  <cols>
    <col min="1" max="1" width="6.625" style="41" customWidth="1"/>
    <col min="2" max="2" width="41.50390625" style="41" customWidth="1"/>
    <col min="3" max="3" width="20.875" style="41" customWidth="1"/>
    <col min="4" max="5" width="12.875" style="41" customWidth="1"/>
    <col min="6" max="16384" width="9.375" style="41" customWidth="1"/>
  </cols>
  <sheetData>
    <row r="1" spans="2:5" ht="14.25" thickBot="1">
      <c r="B1" s="779" t="s">
        <v>1173</v>
      </c>
      <c r="C1" s="570"/>
      <c r="D1" s="570"/>
      <c r="E1" s="570" t="s">
        <v>515</v>
      </c>
    </row>
    <row r="2" spans="1:5" ht="42.75" customHeight="1" thickBot="1">
      <c r="A2" s="571" t="s">
        <v>129</v>
      </c>
      <c r="B2" s="572" t="s">
        <v>555</v>
      </c>
      <c r="C2" s="572" t="s">
        <v>556</v>
      </c>
      <c r="D2" s="573" t="s">
        <v>557</v>
      </c>
      <c r="E2" s="574" t="s">
        <v>558</v>
      </c>
    </row>
    <row r="3" spans="1:5" ht="15.95" customHeight="1">
      <c r="A3" s="575" t="s">
        <v>68</v>
      </c>
      <c r="B3" s="770" t="s">
        <v>1175</v>
      </c>
      <c r="C3" s="576" t="s">
        <v>1190</v>
      </c>
      <c r="D3" s="772">
        <v>3292</v>
      </c>
      <c r="E3" s="577">
        <v>4251</v>
      </c>
    </row>
    <row r="4" spans="1:5" ht="15.95" customHeight="1">
      <c r="A4" s="578" t="s">
        <v>69</v>
      </c>
      <c r="B4" s="771" t="s">
        <v>1176</v>
      </c>
      <c r="C4" s="579" t="s">
        <v>1191</v>
      </c>
      <c r="D4" s="773">
        <v>220</v>
      </c>
      <c r="E4" s="581">
        <v>194</v>
      </c>
    </row>
    <row r="5" spans="1:5" ht="15.95" customHeight="1">
      <c r="A5" s="578" t="s">
        <v>70</v>
      </c>
      <c r="B5" s="771" t="s">
        <v>1177</v>
      </c>
      <c r="C5" s="579"/>
      <c r="D5" s="773">
        <v>10</v>
      </c>
      <c r="E5" s="581">
        <v>0</v>
      </c>
    </row>
    <row r="6" spans="1:5" ht="15.95" customHeight="1">
      <c r="A6" s="578" t="s">
        <v>71</v>
      </c>
      <c r="B6" s="579" t="s">
        <v>1189</v>
      </c>
      <c r="C6" s="579" t="s">
        <v>1191</v>
      </c>
      <c r="D6" s="580">
        <v>0</v>
      </c>
      <c r="E6" s="581">
        <v>8</v>
      </c>
    </row>
    <row r="7" spans="1:5" ht="15.95" customHeight="1">
      <c r="A7" s="578" t="s">
        <v>72</v>
      </c>
      <c r="B7" s="771" t="s">
        <v>1179</v>
      </c>
      <c r="C7" s="579"/>
      <c r="D7" s="773">
        <v>10</v>
      </c>
      <c r="E7" s="581">
        <v>0</v>
      </c>
    </row>
    <row r="8" spans="1:5" ht="15.95" customHeight="1">
      <c r="A8" s="578" t="s">
        <v>73</v>
      </c>
      <c r="B8" s="771" t="s">
        <v>1180</v>
      </c>
      <c r="C8" s="579"/>
      <c r="D8" s="773">
        <v>100</v>
      </c>
      <c r="E8" s="581">
        <v>0</v>
      </c>
    </row>
    <row r="9" spans="1:5" ht="15.95" customHeight="1">
      <c r="A9" s="578" t="s">
        <v>74</v>
      </c>
      <c r="B9" s="771" t="s">
        <v>1181</v>
      </c>
      <c r="C9" s="579" t="s">
        <v>1191</v>
      </c>
      <c r="D9" s="773">
        <v>360</v>
      </c>
      <c r="E9" s="581">
        <v>360</v>
      </c>
    </row>
    <row r="10" spans="1:5" ht="15.95" customHeight="1">
      <c r="A10" s="578" t="s">
        <v>75</v>
      </c>
      <c r="B10" s="771" t="s">
        <v>1178</v>
      </c>
      <c r="C10" s="579" t="s">
        <v>1191</v>
      </c>
      <c r="D10" s="773">
        <v>100</v>
      </c>
      <c r="E10" s="581">
        <v>20</v>
      </c>
    </row>
    <row r="11" spans="1:5" ht="15.95" customHeight="1">
      <c r="A11" s="578" t="s">
        <v>76</v>
      </c>
      <c r="B11" s="774" t="s">
        <v>1192</v>
      </c>
      <c r="C11" s="579"/>
      <c r="D11" s="777">
        <v>4092</v>
      </c>
      <c r="E11" s="775">
        <v>4833</v>
      </c>
    </row>
    <row r="12" spans="1:5" ht="15.95" customHeight="1">
      <c r="A12" s="578" t="s">
        <v>77</v>
      </c>
      <c r="C12" s="579"/>
      <c r="D12" s="580"/>
      <c r="E12" s="581"/>
    </row>
    <row r="13" spans="1:5" ht="15.95" customHeight="1">
      <c r="A13" s="578" t="s">
        <v>78</v>
      </c>
      <c r="B13" s="771" t="s">
        <v>1182</v>
      </c>
      <c r="C13" s="579"/>
      <c r="D13" s="773">
        <v>200</v>
      </c>
      <c r="E13" s="581">
        <v>70</v>
      </c>
    </row>
    <row r="14" spans="1:5" ht="15.95" customHeight="1">
      <c r="A14" s="578" t="s">
        <v>79</v>
      </c>
      <c r="B14" s="771" t="s">
        <v>1183</v>
      </c>
      <c r="C14" s="579"/>
      <c r="D14" s="773">
        <v>821</v>
      </c>
      <c r="E14" s="581">
        <v>867</v>
      </c>
    </row>
    <row r="15" spans="1:5" ht="15.95" customHeight="1">
      <c r="A15" s="578" t="s">
        <v>80</v>
      </c>
      <c r="B15" s="771" t="s">
        <v>1184</v>
      </c>
      <c r="C15" s="579"/>
      <c r="D15" s="773">
        <v>77</v>
      </c>
      <c r="E15" s="581">
        <v>77</v>
      </c>
    </row>
    <row r="16" spans="1:5" ht="15.95" customHeight="1">
      <c r="A16" s="578" t="s">
        <v>81</v>
      </c>
      <c r="B16" s="771" t="s">
        <v>1185</v>
      </c>
      <c r="C16" s="579"/>
      <c r="D16" s="773">
        <v>23</v>
      </c>
      <c r="E16" s="581">
        <v>0</v>
      </c>
    </row>
    <row r="17" spans="1:5" ht="15.95" customHeight="1">
      <c r="A17" s="578" t="s">
        <v>82</v>
      </c>
      <c r="B17" s="771" t="s">
        <v>1186</v>
      </c>
      <c r="C17" s="579"/>
      <c r="D17" s="773">
        <v>50</v>
      </c>
      <c r="E17" s="581">
        <v>40</v>
      </c>
    </row>
    <row r="18" spans="1:5" ht="15.95" customHeight="1">
      <c r="A18" s="578" t="s">
        <v>83</v>
      </c>
      <c r="B18" s="771" t="s">
        <v>1187</v>
      </c>
      <c r="C18" s="579"/>
      <c r="D18" s="773">
        <v>310</v>
      </c>
      <c r="E18" s="581">
        <v>284</v>
      </c>
    </row>
    <row r="19" spans="1:5" ht="15.95" customHeight="1">
      <c r="A19" s="578" t="s">
        <v>84</v>
      </c>
      <c r="B19" s="771" t="s">
        <v>1188</v>
      </c>
      <c r="C19" s="579"/>
      <c r="D19" s="773">
        <v>151</v>
      </c>
      <c r="E19" s="581">
        <v>128</v>
      </c>
    </row>
    <row r="20" spans="1:5" ht="15.95" customHeight="1">
      <c r="A20" s="578" t="s">
        <v>85</v>
      </c>
      <c r="B20" s="771" t="s">
        <v>1193</v>
      </c>
      <c r="C20" s="579"/>
      <c r="D20" s="773">
        <v>1400</v>
      </c>
      <c r="E20" s="581">
        <v>932</v>
      </c>
    </row>
    <row r="21" spans="1:5" ht="15.95" customHeight="1">
      <c r="A21" s="578" t="s">
        <v>86</v>
      </c>
      <c r="B21" s="771" t="s">
        <v>1194</v>
      </c>
      <c r="C21" s="579"/>
      <c r="D21" s="773">
        <v>250</v>
      </c>
      <c r="E21" s="581">
        <v>210</v>
      </c>
    </row>
    <row r="22" spans="1:5" ht="15.95" customHeight="1">
      <c r="A22" s="578" t="s">
        <v>87</v>
      </c>
      <c r="B22" s="771" t="s">
        <v>1195</v>
      </c>
      <c r="C22" s="579"/>
      <c r="D22" s="773">
        <v>100</v>
      </c>
      <c r="E22" s="581">
        <v>103</v>
      </c>
    </row>
    <row r="23" spans="1:5" ht="15.95" customHeight="1">
      <c r="A23" s="578" t="s">
        <v>88</v>
      </c>
      <c r="B23" s="771" t="s">
        <v>1196</v>
      </c>
      <c r="C23" s="579"/>
      <c r="D23" s="773">
        <v>20</v>
      </c>
      <c r="E23" s="581">
        <v>20</v>
      </c>
    </row>
    <row r="24" spans="1:5" ht="15.95" customHeight="1">
      <c r="A24" s="578" t="s">
        <v>89</v>
      </c>
      <c r="B24" s="771" t="s">
        <v>1197</v>
      </c>
      <c r="C24" s="579"/>
      <c r="D24" s="773">
        <v>190</v>
      </c>
      <c r="E24" s="581">
        <v>51</v>
      </c>
    </row>
    <row r="25" spans="1:5" ht="15.95" customHeight="1">
      <c r="A25" s="578" t="s">
        <v>90</v>
      </c>
      <c r="B25" s="771" t="s">
        <v>1198</v>
      </c>
      <c r="C25" s="579"/>
      <c r="D25" s="773">
        <v>700</v>
      </c>
      <c r="E25" s="581">
        <v>256</v>
      </c>
    </row>
    <row r="26" spans="1:5" ht="15.95" customHeight="1">
      <c r="A26" s="578" t="s">
        <v>91</v>
      </c>
      <c r="B26" s="771" t="s">
        <v>1199</v>
      </c>
      <c r="C26" s="579"/>
      <c r="D26" s="773">
        <v>40</v>
      </c>
      <c r="E26" s="581">
        <v>100</v>
      </c>
    </row>
    <row r="27" spans="1:5" ht="15.95" customHeight="1">
      <c r="A27" s="578" t="s">
        <v>92</v>
      </c>
      <c r="B27" s="771" t="s">
        <v>1200</v>
      </c>
      <c r="C27" s="579"/>
      <c r="D27" s="773">
        <v>100</v>
      </c>
      <c r="E27" s="581">
        <v>50</v>
      </c>
    </row>
    <row r="28" spans="1:5" ht="15.95" customHeight="1">
      <c r="A28" s="578" t="s">
        <v>93</v>
      </c>
      <c r="B28" s="579" t="s">
        <v>1201</v>
      </c>
      <c r="C28" s="579"/>
      <c r="D28" s="580"/>
      <c r="E28" s="581">
        <v>142</v>
      </c>
    </row>
    <row r="29" spans="1:5" ht="15.95" customHeight="1">
      <c r="A29" s="578" t="s">
        <v>94</v>
      </c>
      <c r="B29" s="774" t="s">
        <v>1202</v>
      </c>
      <c r="C29" s="579"/>
      <c r="D29" s="776">
        <v>3032</v>
      </c>
      <c r="E29" s="775">
        <v>2398</v>
      </c>
    </row>
    <row r="30" spans="1:5" ht="15.95" customHeight="1">
      <c r="A30" s="578" t="s">
        <v>95</v>
      </c>
      <c r="B30" s="579"/>
      <c r="C30" s="579"/>
      <c r="D30" s="580"/>
      <c r="E30" s="581"/>
    </row>
    <row r="31" spans="1:5" ht="15.95" customHeight="1">
      <c r="A31" s="578" t="s">
        <v>96</v>
      </c>
      <c r="B31" s="579"/>
      <c r="C31" s="579"/>
      <c r="D31" s="580"/>
      <c r="E31" s="581"/>
    </row>
    <row r="32" spans="1:5" ht="15.95" customHeight="1">
      <c r="A32" s="578" t="s">
        <v>171</v>
      </c>
      <c r="B32" s="579"/>
      <c r="C32" s="579"/>
      <c r="D32" s="580"/>
      <c r="E32" s="581"/>
    </row>
    <row r="33" spans="1:5" ht="15.95" customHeight="1">
      <c r="A33" s="578" t="s">
        <v>454</v>
      </c>
      <c r="B33" s="579"/>
      <c r="C33" s="579"/>
      <c r="D33" s="580"/>
      <c r="E33" s="581"/>
    </row>
    <row r="34" spans="1:5" ht="15.95" customHeight="1">
      <c r="A34" s="578" t="s">
        <v>559</v>
      </c>
      <c r="B34" s="579"/>
      <c r="C34" s="579"/>
      <c r="D34" s="580"/>
      <c r="E34" s="581"/>
    </row>
    <row r="35" spans="1:5" ht="15.95" customHeight="1" thickBot="1">
      <c r="A35" s="582" t="s">
        <v>560</v>
      </c>
      <c r="B35" s="583"/>
      <c r="C35" s="583"/>
      <c r="D35" s="584"/>
      <c r="E35" s="585"/>
    </row>
    <row r="36" spans="1:5" ht="15.95" customHeight="1" thickBot="1">
      <c r="A36" s="893" t="s">
        <v>101</v>
      </c>
      <c r="B36" s="894"/>
      <c r="C36" s="586"/>
      <c r="D36" s="587">
        <v>7124</v>
      </c>
      <c r="E36" s="588">
        <v>7231</v>
      </c>
    </row>
  </sheetData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6. tájékoztató tábla a ......../2014. (........) önkormányzati rendelethez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73"/>
  <sheetViews>
    <sheetView view="pageLayout" zoomScaleSheetLayoutView="120" workbookViewId="0" topLeftCell="A240">
      <selection activeCell="A1" sqref="A1:E1"/>
    </sheetView>
  </sheetViews>
  <sheetFormatPr defaultColWidth="12.00390625" defaultRowHeight="12.75"/>
  <cols>
    <col min="1" max="1" width="67.125" style="589" customWidth="1"/>
    <col min="2" max="2" width="6.125" style="589" customWidth="1"/>
    <col min="3" max="4" width="12.125" style="589" customWidth="1"/>
    <col min="5" max="5" width="12.125" style="640" customWidth="1"/>
    <col min="6" max="16384" width="12.00390625" style="589" customWidth="1"/>
  </cols>
  <sheetData>
    <row r="1" spans="1:5" ht="49.5" customHeight="1">
      <c r="A1" s="896" t="s">
        <v>1134</v>
      </c>
      <c r="B1" s="897"/>
      <c r="C1" s="897"/>
      <c r="D1" s="897"/>
      <c r="E1" s="897"/>
    </row>
    <row r="2" spans="1:5" ht="16.5" thickBot="1">
      <c r="A2" s="780"/>
      <c r="C2" s="898" t="s">
        <v>561</v>
      </c>
      <c r="D2" s="898"/>
      <c r="E2" s="898"/>
    </row>
    <row r="3" spans="1:5" ht="15.75" customHeight="1">
      <c r="A3" s="899" t="s">
        <v>562</v>
      </c>
      <c r="B3" s="902" t="s">
        <v>563</v>
      </c>
      <c r="C3" s="905" t="s">
        <v>564</v>
      </c>
      <c r="D3" s="905" t="s">
        <v>565</v>
      </c>
      <c r="E3" s="907" t="s">
        <v>566</v>
      </c>
    </row>
    <row r="4" spans="1:5" ht="11.25" customHeight="1">
      <c r="A4" s="900"/>
      <c r="B4" s="903"/>
      <c r="C4" s="906"/>
      <c r="D4" s="906"/>
      <c r="E4" s="908"/>
    </row>
    <row r="5" spans="1:5" ht="12.75">
      <c r="A5" s="901"/>
      <c r="B5" s="904"/>
      <c r="C5" s="909" t="s">
        <v>567</v>
      </c>
      <c r="D5" s="909"/>
      <c r="E5" s="910"/>
    </row>
    <row r="6" spans="1:5" s="593" customFormat="1" ht="16.5" thickBot="1">
      <c r="A6" s="590">
        <v>1</v>
      </c>
      <c r="B6" s="591">
        <v>2</v>
      </c>
      <c r="C6" s="591">
        <v>3</v>
      </c>
      <c r="D6" s="591">
        <v>4</v>
      </c>
      <c r="E6" s="592">
        <v>5</v>
      </c>
    </row>
    <row r="7" spans="1:5" s="598" customFormat="1" ht="12.75">
      <c r="A7" s="594" t="s">
        <v>568</v>
      </c>
      <c r="B7" s="595" t="s">
        <v>569</v>
      </c>
      <c r="C7" s="596">
        <f>C8+C15+C18+C19+C20</f>
        <v>0</v>
      </c>
      <c r="D7" s="596">
        <f>D8+D15+D18+D19+D20</f>
        <v>0</v>
      </c>
      <c r="E7" s="597"/>
    </row>
    <row r="8" spans="1:5" s="598" customFormat="1" ht="16.5" customHeight="1">
      <c r="A8" s="599" t="s">
        <v>570</v>
      </c>
      <c r="B8" s="600" t="s">
        <v>571</v>
      </c>
      <c r="C8" s="601">
        <f>C9+C12</f>
        <v>0</v>
      </c>
      <c r="D8" s="601">
        <f>D9+D12</f>
        <v>0</v>
      </c>
      <c r="E8" s="602"/>
    </row>
    <row r="9" spans="1:5" s="598" customFormat="1" ht="12.75">
      <c r="A9" s="603" t="s">
        <v>572</v>
      </c>
      <c r="B9" s="600" t="s">
        <v>573</v>
      </c>
      <c r="C9" s="604">
        <f>SUM(C10:C11)</f>
        <v>0</v>
      </c>
      <c r="D9" s="604">
        <f>SUM(D10:D11)</f>
        <v>0</v>
      </c>
      <c r="E9" s="605"/>
    </row>
    <row r="10" spans="1:5" s="598" customFormat="1" ht="12.75">
      <c r="A10" s="606" t="s">
        <v>574</v>
      </c>
      <c r="B10" s="600" t="s">
        <v>575</v>
      </c>
      <c r="C10" s="607"/>
      <c r="D10" s="607"/>
      <c r="E10" s="605"/>
    </row>
    <row r="11" spans="1:5" s="598" customFormat="1" ht="12.75">
      <c r="A11" s="606" t="s">
        <v>576</v>
      </c>
      <c r="B11" s="600" t="s">
        <v>577</v>
      </c>
      <c r="C11" s="607"/>
      <c r="D11" s="607"/>
      <c r="E11" s="605"/>
    </row>
    <row r="12" spans="1:5" s="598" customFormat="1" ht="12.75">
      <c r="A12" s="603" t="s">
        <v>578</v>
      </c>
      <c r="B12" s="600" t="s">
        <v>579</v>
      </c>
      <c r="C12" s="604">
        <f>SUM(C13:C14)</f>
        <v>0</v>
      </c>
      <c r="D12" s="604">
        <f>SUM(D13:D14)</f>
        <v>0</v>
      </c>
      <c r="E12" s="605"/>
    </row>
    <row r="13" spans="1:5" s="598" customFormat="1" ht="12.75">
      <c r="A13" s="606" t="s">
        <v>580</v>
      </c>
      <c r="B13" s="600" t="s">
        <v>581</v>
      </c>
      <c r="C13" s="607"/>
      <c r="D13" s="607"/>
      <c r="E13" s="605"/>
    </row>
    <row r="14" spans="1:5" s="598" customFormat="1" ht="12.75">
      <c r="A14" s="606" t="s">
        <v>582</v>
      </c>
      <c r="B14" s="600" t="s">
        <v>583</v>
      </c>
      <c r="C14" s="607"/>
      <c r="D14" s="607"/>
      <c r="E14" s="605"/>
    </row>
    <row r="15" spans="1:5" s="598" customFormat="1" ht="12.75">
      <c r="A15" s="599" t="s">
        <v>584</v>
      </c>
      <c r="B15" s="600" t="s">
        <v>585</v>
      </c>
      <c r="C15" s="604">
        <f>SUM(C16:C17)</f>
        <v>0</v>
      </c>
      <c r="D15" s="604">
        <f>SUM(D16:D17)</f>
        <v>0</v>
      </c>
      <c r="E15" s="605"/>
    </row>
    <row r="16" spans="1:5" s="598" customFormat="1" ht="12.75">
      <c r="A16" s="606" t="s">
        <v>586</v>
      </c>
      <c r="B16" s="600" t="s">
        <v>77</v>
      </c>
      <c r="C16" s="607"/>
      <c r="D16" s="607"/>
      <c r="E16" s="605"/>
    </row>
    <row r="17" spans="1:5" s="598" customFormat="1" ht="12.75">
      <c r="A17" s="606" t="s">
        <v>587</v>
      </c>
      <c r="B17" s="600" t="s">
        <v>78</v>
      </c>
      <c r="C17" s="607"/>
      <c r="D17" s="607"/>
      <c r="E17" s="605"/>
    </row>
    <row r="18" spans="1:5" s="598" customFormat="1" ht="12.75">
      <c r="A18" s="599" t="s">
        <v>588</v>
      </c>
      <c r="B18" s="600" t="s">
        <v>79</v>
      </c>
      <c r="C18" s="607"/>
      <c r="D18" s="607"/>
      <c r="E18" s="605"/>
    </row>
    <row r="19" spans="1:5" s="598" customFormat="1" ht="12.75">
      <c r="A19" s="599" t="s">
        <v>589</v>
      </c>
      <c r="B19" s="600" t="s">
        <v>80</v>
      </c>
      <c r="C19" s="607"/>
      <c r="D19" s="608"/>
      <c r="E19" s="605"/>
    </row>
    <row r="20" spans="1:5" s="598" customFormat="1" ht="12.75">
      <c r="A20" s="599" t="s">
        <v>590</v>
      </c>
      <c r="B20" s="600" t="s">
        <v>81</v>
      </c>
      <c r="C20" s="608"/>
      <c r="D20" s="607"/>
      <c r="E20" s="605"/>
    </row>
    <row r="21" spans="1:5" s="598" customFormat="1" ht="12.75">
      <c r="A21" s="609" t="s">
        <v>591</v>
      </c>
      <c r="B21" s="600" t="s">
        <v>82</v>
      </c>
      <c r="C21" s="610">
        <f>C22+C92+C112+C131</f>
        <v>0</v>
      </c>
      <c r="D21" s="610">
        <f>D22+D92+D112+D131</f>
        <v>71587</v>
      </c>
      <c r="E21" s="611">
        <f>E22+E92+E112+E131</f>
        <v>0</v>
      </c>
    </row>
    <row r="22" spans="1:5" s="598" customFormat="1" ht="12.75">
      <c r="A22" s="609" t="s">
        <v>592</v>
      </c>
      <c r="B22" s="600" t="s">
        <v>83</v>
      </c>
      <c r="C22" s="610">
        <f>C23+C79+C90+C91</f>
        <v>0</v>
      </c>
      <c r="D22" s="610">
        <v>70638</v>
      </c>
      <c r="E22" s="611">
        <f>E23+E79+E90+E91</f>
        <v>0</v>
      </c>
    </row>
    <row r="23" spans="1:5" s="598" customFormat="1" ht="12.75">
      <c r="A23" s="599" t="s">
        <v>593</v>
      </c>
      <c r="B23" s="600" t="s">
        <v>84</v>
      </c>
      <c r="C23" s="612">
        <f>C24+C44</f>
        <v>0</v>
      </c>
      <c r="D23" s="612">
        <f>D24+D44</f>
        <v>0</v>
      </c>
      <c r="E23" s="613">
        <f>E24+E44</f>
        <v>0</v>
      </c>
    </row>
    <row r="24" spans="1:5" s="598" customFormat="1" ht="22.5">
      <c r="A24" s="603" t="s">
        <v>594</v>
      </c>
      <c r="B24" s="600" t="s">
        <v>85</v>
      </c>
      <c r="C24" s="604">
        <f>C25+C28+C31+C34+C37+C40+C43</f>
        <v>0</v>
      </c>
      <c r="D24" s="604">
        <f>D25+D28+D31+D34+D37+D40+D43</f>
        <v>0</v>
      </c>
      <c r="E24" s="614">
        <f>E25+E28+E31+E34+E37+E40+E43</f>
        <v>0</v>
      </c>
    </row>
    <row r="25" spans="1:5" s="598" customFormat="1" ht="12.75">
      <c r="A25" s="615" t="s">
        <v>595</v>
      </c>
      <c r="B25" s="600" t="s">
        <v>86</v>
      </c>
      <c r="C25" s="604">
        <f>SUM(C26:C27)</f>
        <v>0</v>
      </c>
      <c r="D25" s="604">
        <f>SUM(D26:D27)</f>
        <v>0</v>
      </c>
      <c r="E25" s="614">
        <f>SUM(E26:E27)</f>
        <v>0</v>
      </c>
    </row>
    <row r="26" spans="1:5" s="598" customFormat="1" ht="12.75">
      <c r="A26" s="616" t="s">
        <v>596</v>
      </c>
      <c r="B26" s="600" t="s">
        <v>87</v>
      </c>
      <c r="C26" s="607"/>
      <c r="D26" s="607"/>
      <c r="E26" s="617"/>
    </row>
    <row r="27" spans="1:5" s="598" customFormat="1" ht="12.75">
      <c r="A27" s="616" t="s">
        <v>597</v>
      </c>
      <c r="B27" s="600" t="s">
        <v>88</v>
      </c>
      <c r="C27" s="607"/>
      <c r="D27" s="608"/>
      <c r="E27" s="617"/>
    </row>
    <row r="28" spans="1:5" s="598" customFormat="1" ht="12.75">
      <c r="A28" s="615" t="s">
        <v>598</v>
      </c>
      <c r="B28" s="600" t="s">
        <v>89</v>
      </c>
      <c r="C28" s="604">
        <f>SUM(C29:C30)</f>
        <v>0</v>
      </c>
      <c r="D28" s="604">
        <f>SUM(D29:D30)</f>
        <v>0</v>
      </c>
      <c r="E28" s="614">
        <f>SUM(E29:E30)</f>
        <v>0</v>
      </c>
    </row>
    <row r="29" spans="1:5" s="598" customFormat="1" ht="12.75">
      <c r="A29" s="616" t="s">
        <v>599</v>
      </c>
      <c r="B29" s="600" t="s">
        <v>90</v>
      </c>
      <c r="C29" s="607"/>
      <c r="D29" s="607"/>
      <c r="E29" s="617"/>
    </row>
    <row r="30" spans="1:5" s="598" customFormat="1" ht="12.75">
      <c r="A30" s="616" t="s">
        <v>600</v>
      </c>
      <c r="B30" s="600" t="s">
        <v>91</v>
      </c>
      <c r="C30" s="607"/>
      <c r="D30" s="608"/>
      <c r="E30" s="617"/>
    </row>
    <row r="31" spans="1:5" s="598" customFormat="1" ht="12.75">
      <c r="A31" s="615" t="s">
        <v>601</v>
      </c>
      <c r="B31" s="600" t="s">
        <v>92</v>
      </c>
      <c r="C31" s="604">
        <f>SUM(C32:C33)</f>
        <v>0</v>
      </c>
      <c r="D31" s="604">
        <f>SUM(D32:D33)</f>
        <v>0</v>
      </c>
      <c r="E31" s="614">
        <f>SUM(E32:E33)</f>
        <v>0</v>
      </c>
    </row>
    <row r="32" spans="1:5" s="598" customFormat="1" ht="12.75">
      <c r="A32" s="616" t="s">
        <v>602</v>
      </c>
      <c r="B32" s="600" t="s">
        <v>93</v>
      </c>
      <c r="C32" s="607"/>
      <c r="D32" s="607"/>
      <c r="E32" s="617"/>
    </row>
    <row r="33" spans="1:5" s="598" customFormat="1" ht="12.75">
      <c r="A33" s="618" t="s">
        <v>603</v>
      </c>
      <c r="B33" s="600" t="s">
        <v>94</v>
      </c>
      <c r="C33" s="607"/>
      <c r="D33" s="608"/>
      <c r="E33" s="617"/>
    </row>
    <row r="34" spans="1:5" s="598" customFormat="1" ht="12.75">
      <c r="A34" s="615" t="s">
        <v>604</v>
      </c>
      <c r="B34" s="600" t="s">
        <v>95</v>
      </c>
      <c r="C34" s="604">
        <f>SUM(C35:C36)</f>
        <v>0</v>
      </c>
      <c r="D34" s="604">
        <f>SUM(D35:D36)</f>
        <v>0</v>
      </c>
      <c r="E34" s="614">
        <f>SUM(E35:E36)</f>
        <v>0</v>
      </c>
    </row>
    <row r="35" spans="1:5" s="598" customFormat="1" ht="12.75">
      <c r="A35" s="616" t="s">
        <v>605</v>
      </c>
      <c r="B35" s="600" t="s">
        <v>96</v>
      </c>
      <c r="C35" s="607"/>
      <c r="D35" s="607"/>
      <c r="E35" s="617"/>
    </row>
    <row r="36" spans="1:5" s="598" customFormat="1" ht="12.75">
      <c r="A36" s="618" t="s">
        <v>606</v>
      </c>
      <c r="B36" s="600" t="s">
        <v>171</v>
      </c>
      <c r="C36" s="607"/>
      <c r="D36" s="608"/>
      <c r="E36" s="617"/>
    </row>
    <row r="37" spans="1:5" s="598" customFormat="1" ht="12.75">
      <c r="A37" s="615" t="s">
        <v>607</v>
      </c>
      <c r="B37" s="600" t="s">
        <v>454</v>
      </c>
      <c r="C37" s="604">
        <f>SUM(C38:C39)</f>
        <v>0</v>
      </c>
      <c r="D37" s="604">
        <f>SUM(D38:D39)</f>
        <v>0</v>
      </c>
      <c r="E37" s="614">
        <f>SUM(E38:E39)</f>
        <v>0</v>
      </c>
    </row>
    <row r="38" spans="1:5" s="598" customFormat="1" ht="12.75">
      <c r="A38" s="616" t="s">
        <v>608</v>
      </c>
      <c r="B38" s="600" t="s">
        <v>559</v>
      </c>
      <c r="C38" s="607"/>
      <c r="D38" s="607"/>
      <c r="E38" s="617"/>
    </row>
    <row r="39" spans="1:5" s="598" customFormat="1" ht="12.75">
      <c r="A39" s="618" t="s">
        <v>609</v>
      </c>
      <c r="B39" s="600" t="s">
        <v>560</v>
      </c>
      <c r="C39" s="607"/>
      <c r="D39" s="608"/>
      <c r="E39" s="617"/>
    </row>
    <row r="40" spans="1:5" s="598" customFormat="1" ht="12.75">
      <c r="A40" s="615" t="s">
        <v>610</v>
      </c>
      <c r="B40" s="600" t="s">
        <v>611</v>
      </c>
      <c r="C40" s="604">
        <f>SUM(C41:C42)</f>
        <v>0</v>
      </c>
      <c r="D40" s="604">
        <f>SUM(D41:D42)</f>
        <v>0</v>
      </c>
      <c r="E40" s="614">
        <f>SUM(E41:E42)</f>
        <v>0</v>
      </c>
    </row>
    <row r="41" spans="1:5" s="598" customFormat="1" ht="12.75">
      <c r="A41" s="616" t="s">
        <v>612</v>
      </c>
      <c r="B41" s="600" t="s">
        <v>613</v>
      </c>
      <c r="C41" s="607"/>
      <c r="D41" s="607"/>
      <c r="E41" s="617"/>
    </row>
    <row r="42" spans="1:5" s="598" customFormat="1" ht="12.75">
      <c r="A42" s="618" t="s">
        <v>614</v>
      </c>
      <c r="B42" s="600" t="s">
        <v>615</v>
      </c>
      <c r="C42" s="607"/>
      <c r="D42" s="608"/>
      <c r="E42" s="617"/>
    </row>
    <row r="43" spans="1:5" s="598" customFormat="1" ht="12.75">
      <c r="A43" s="615" t="s">
        <v>616</v>
      </c>
      <c r="B43" s="600" t="s">
        <v>617</v>
      </c>
      <c r="C43" s="608"/>
      <c r="D43" s="607"/>
      <c r="E43" s="605"/>
    </row>
    <row r="44" spans="1:5" s="598" customFormat="1" ht="22.5">
      <c r="A44" s="603" t="s">
        <v>618</v>
      </c>
      <c r="B44" s="600" t="s">
        <v>619</v>
      </c>
      <c r="C44" s="604">
        <f>C45+C48+C51+C54+C57+C60+C63+C66+C69+C72+C75+C78</f>
        <v>0</v>
      </c>
      <c r="D44" s="604">
        <f>D45+D48+D51+D54+D57+D60+D63+D66+D69+D72+D75+D78</f>
        <v>0</v>
      </c>
      <c r="E44" s="614">
        <f>E45+E48+E51+E54+E57+E60+E63+E66+E69+E72+E75+E78</f>
        <v>0</v>
      </c>
    </row>
    <row r="45" spans="1:5" s="598" customFormat="1" ht="12.75">
      <c r="A45" s="615" t="s">
        <v>620</v>
      </c>
      <c r="B45" s="600" t="s">
        <v>621</v>
      </c>
      <c r="C45" s="604">
        <f>SUM(C46:C47)</f>
        <v>0</v>
      </c>
      <c r="D45" s="604">
        <f>SUM(D46:D47)</f>
        <v>0</v>
      </c>
      <c r="E45" s="614">
        <f>SUM(E46:E47)</f>
        <v>0</v>
      </c>
    </row>
    <row r="46" spans="1:5" s="598" customFormat="1" ht="12.75">
      <c r="A46" s="616" t="s">
        <v>622</v>
      </c>
      <c r="B46" s="600" t="s">
        <v>623</v>
      </c>
      <c r="C46" s="607"/>
      <c r="D46" s="607"/>
      <c r="E46" s="617"/>
    </row>
    <row r="47" spans="1:5" s="598" customFormat="1" ht="12.75">
      <c r="A47" s="618" t="s">
        <v>624</v>
      </c>
      <c r="B47" s="600" t="s">
        <v>625</v>
      </c>
      <c r="C47" s="607"/>
      <c r="D47" s="608"/>
      <c r="E47" s="617"/>
    </row>
    <row r="48" spans="1:5" s="598" customFormat="1" ht="12.75">
      <c r="A48" s="615" t="s">
        <v>626</v>
      </c>
      <c r="B48" s="600" t="s">
        <v>627</v>
      </c>
      <c r="C48" s="604">
        <f>SUM(C49:C50)</f>
        <v>0</v>
      </c>
      <c r="D48" s="604">
        <f>SUM(D49:D50)</f>
        <v>0</v>
      </c>
      <c r="E48" s="614">
        <f>SUM(E49:E50)</f>
        <v>0</v>
      </c>
    </row>
    <row r="49" spans="1:5" s="598" customFormat="1" ht="12.75">
      <c r="A49" s="616" t="s">
        <v>628</v>
      </c>
      <c r="B49" s="600" t="s">
        <v>629</v>
      </c>
      <c r="C49" s="607"/>
      <c r="D49" s="607"/>
      <c r="E49" s="617"/>
    </row>
    <row r="50" spans="1:5" s="598" customFormat="1" ht="12.75">
      <c r="A50" s="618" t="s">
        <v>630</v>
      </c>
      <c r="B50" s="600" t="s">
        <v>631</v>
      </c>
      <c r="C50" s="607"/>
      <c r="D50" s="608"/>
      <c r="E50" s="617"/>
    </row>
    <row r="51" spans="1:5" s="598" customFormat="1" ht="12.75">
      <c r="A51" s="615" t="s">
        <v>632</v>
      </c>
      <c r="B51" s="600" t="s">
        <v>633</v>
      </c>
      <c r="C51" s="604">
        <f>SUM(C52:C53)</f>
        <v>0</v>
      </c>
      <c r="D51" s="604">
        <f>SUM(D52:D53)</f>
        <v>0</v>
      </c>
      <c r="E51" s="614">
        <f>SUM(E52:E53)</f>
        <v>0</v>
      </c>
    </row>
    <row r="52" spans="1:5" s="598" customFormat="1" ht="12.75">
      <c r="A52" s="616" t="s">
        <v>634</v>
      </c>
      <c r="B52" s="600" t="s">
        <v>635</v>
      </c>
      <c r="C52" s="607"/>
      <c r="D52" s="607"/>
      <c r="E52" s="617"/>
    </row>
    <row r="53" spans="1:5" s="598" customFormat="1" ht="12.75">
      <c r="A53" s="618" t="s">
        <v>636</v>
      </c>
      <c r="B53" s="600" t="s">
        <v>637</v>
      </c>
      <c r="C53" s="607"/>
      <c r="D53" s="608"/>
      <c r="E53" s="617"/>
    </row>
    <row r="54" spans="1:5" s="598" customFormat="1" ht="12.75">
      <c r="A54" s="615" t="s">
        <v>638</v>
      </c>
      <c r="B54" s="600" t="s">
        <v>639</v>
      </c>
      <c r="C54" s="604">
        <f>SUM(C55:C56)</f>
        <v>0</v>
      </c>
      <c r="D54" s="604">
        <f>SUM(D55:D56)</f>
        <v>0</v>
      </c>
      <c r="E54" s="614">
        <f>SUM(E55:E56)</f>
        <v>0</v>
      </c>
    </row>
    <row r="55" spans="1:5" s="598" customFormat="1" ht="12.75">
      <c r="A55" s="616" t="s">
        <v>640</v>
      </c>
      <c r="B55" s="600" t="s">
        <v>641</v>
      </c>
      <c r="C55" s="607"/>
      <c r="D55" s="607"/>
      <c r="E55" s="617"/>
    </row>
    <row r="56" spans="1:5" s="598" customFormat="1" ht="12.75">
      <c r="A56" s="618" t="s">
        <v>642</v>
      </c>
      <c r="B56" s="600" t="s">
        <v>643</v>
      </c>
      <c r="C56" s="607"/>
      <c r="D56" s="608"/>
      <c r="E56" s="617"/>
    </row>
    <row r="57" spans="1:5" s="598" customFormat="1" ht="12.75">
      <c r="A57" s="615" t="s">
        <v>644</v>
      </c>
      <c r="B57" s="600" t="s">
        <v>645</v>
      </c>
      <c r="C57" s="604">
        <f>SUM(C58:C59)</f>
        <v>0</v>
      </c>
      <c r="D57" s="604">
        <f>SUM(D58:D59)</f>
        <v>0</v>
      </c>
      <c r="E57" s="614">
        <f>SUM(E58:E59)</f>
        <v>0</v>
      </c>
    </row>
    <row r="58" spans="1:5" s="598" customFormat="1" ht="12.75">
      <c r="A58" s="616" t="s">
        <v>646</v>
      </c>
      <c r="B58" s="600" t="s">
        <v>647</v>
      </c>
      <c r="C58" s="607"/>
      <c r="D58" s="607"/>
      <c r="E58" s="617"/>
    </row>
    <row r="59" spans="1:5" s="598" customFormat="1" ht="12.75">
      <c r="A59" s="618" t="s">
        <v>648</v>
      </c>
      <c r="B59" s="600" t="s">
        <v>649</v>
      </c>
      <c r="C59" s="607"/>
      <c r="D59" s="608"/>
      <c r="E59" s="617"/>
    </row>
    <row r="60" spans="1:5" s="598" customFormat="1" ht="12.75">
      <c r="A60" s="615" t="s">
        <v>650</v>
      </c>
      <c r="B60" s="600" t="s">
        <v>651</v>
      </c>
      <c r="C60" s="604">
        <f>SUM(C61:C62)</f>
        <v>0</v>
      </c>
      <c r="D60" s="604">
        <f>SUM(D61:D62)</f>
        <v>0</v>
      </c>
      <c r="E60" s="614">
        <f>SUM(E61:E62)</f>
        <v>0</v>
      </c>
    </row>
    <row r="61" spans="1:5" s="598" customFormat="1" ht="12.75">
      <c r="A61" s="616" t="s">
        <v>652</v>
      </c>
      <c r="B61" s="600" t="s">
        <v>653</v>
      </c>
      <c r="C61" s="607"/>
      <c r="D61" s="607"/>
      <c r="E61" s="617"/>
    </row>
    <row r="62" spans="1:5" s="598" customFormat="1" ht="12.75">
      <c r="A62" s="618" t="s">
        <v>654</v>
      </c>
      <c r="B62" s="600" t="s">
        <v>655</v>
      </c>
      <c r="C62" s="607"/>
      <c r="D62" s="608"/>
      <c r="E62" s="617"/>
    </row>
    <row r="63" spans="1:5" s="598" customFormat="1" ht="12.75">
      <c r="A63" s="615" t="s">
        <v>656</v>
      </c>
      <c r="B63" s="600" t="s">
        <v>657</v>
      </c>
      <c r="C63" s="604">
        <f>SUM(C64:C65)</f>
        <v>0</v>
      </c>
      <c r="D63" s="604">
        <f>SUM(D64:D65)</f>
        <v>0</v>
      </c>
      <c r="E63" s="614">
        <f>SUM(E64:E65)</f>
        <v>0</v>
      </c>
    </row>
    <row r="64" spans="1:5" s="598" customFormat="1" ht="12.75">
      <c r="A64" s="616" t="s">
        <v>658</v>
      </c>
      <c r="B64" s="600" t="s">
        <v>659</v>
      </c>
      <c r="C64" s="607"/>
      <c r="D64" s="607"/>
      <c r="E64" s="617"/>
    </row>
    <row r="65" spans="1:5" s="598" customFormat="1" ht="12.75">
      <c r="A65" s="618" t="s">
        <v>660</v>
      </c>
      <c r="B65" s="600" t="s">
        <v>661</v>
      </c>
      <c r="C65" s="607"/>
      <c r="D65" s="608"/>
      <c r="E65" s="617"/>
    </row>
    <row r="66" spans="1:5" s="598" customFormat="1" ht="12.75">
      <c r="A66" s="615" t="s">
        <v>662</v>
      </c>
      <c r="B66" s="600" t="s">
        <v>663</v>
      </c>
      <c r="C66" s="604">
        <f>SUM(C67:C68)</f>
        <v>0</v>
      </c>
      <c r="D66" s="604">
        <f>SUM(D67:D68)</f>
        <v>0</v>
      </c>
      <c r="E66" s="614">
        <f>SUM(E67:E68)</f>
        <v>0</v>
      </c>
    </row>
    <row r="67" spans="1:5" s="598" customFormat="1" ht="12.75">
      <c r="A67" s="616" t="s">
        <v>664</v>
      </c>
      <c r="B67" s="600" t="s">
        <v>665</v>
      </c>
      <c r="C67" s="607"/>
      <c r="D67" s="607"/>
      <c r="E67" s="617"/>
    </row>
    <row r="68" spans="1:5" s="598" customFormat="1" ht="12.75">
      <c r="A68" s="618" t="s">
        <v>666</v>
      </c>
      <c r="B68" s="600" t="s">
        <v>667</v>
      </c>
      <c r="C68" s="607"/>
      <c r="D68" s="608"/>
      <c r="E68" s="617"/>
    </row>
    <row r="69" spans="1:5" s="598" customFormat="1" ht="12.75">
      <c r="A69" s="615" t="s">
        <v>668</v>
      </c>
      <c r="B69" s="600" t="s">
        <v>669</v>
      </c>
      <c r="C69" s="604">
        <f>SUM(C70:C71)</f>
        <v>0</v>
      </c>
      <c r="D69" s="604">
        <f>SUM(D70:D71)</f>
        <v>0</v>
      </c>
      <c r="E69" s="614">
        <f>SUM(E70:E71)</f>
        <v>0</v>
      </c>
    </row>
    <row r="70" spans="1:5" s="598" customFormat="1" ht="12.75">
      <c r="A70" s="616" t="s">
        <v>670</v>
      </c>
      <c r="B70" s="600" t="s">
        <v>671</v>
      </c>
      <c r="C70" s="607"/>
      <c r="D70" s="607"/>
      <c r="E70" s="617"/>
    </row>
    <row r="71" spans="1:5" s="598" customFormat="1" ht="12.75">
      <c r="A71" s="618" t="s">
        <v>672</v>
      </c>
      <c r="B71" s="600" t="s">
        <v>673</v>
      </c>
      <c r="C71" s="607"/>
      <c r="D71" s="608"/>
      <c r="E71" s="617"/>
    </row>
    <row r="72" spans="1:5" s="598" customFormat="1" ht="12.75">
      <c r="A72" s="615" t="s">
        <v>674</v>
      </c>
      <c r="B72" s="600" t="s">
        <v>675</v>
      </c>
      <c r="C72" s="604">
        <f>SUM(C73:C74)</f>
        <v>0</v>
      </c>
      <c r="D72" s="604">
        <f>SUM(D73:D74)</f>
        <v>0</v>
      </c>
      <c r="E72" s="614">
        <f>SUM(E73:E74)</f>
        <v>0</v>
      </c>
    </row>
    <row r="73" spans="1:5" s="598" customFormat="1" ht="12.75">
      <c r="A73" s="616" t="s">
        <v>676</v>
      </c>
      <c r="B73" s="600" t="s">
        <v>677</v>
      </c>
      <c r="C73" s="607"/>
      <c r="D73" s="607"/>
      <c r="E73" s="617"/>
    </row>
    <row r="74" spans="1:5" s="598" customFormat="1" ht="12.75">
      <c r="A74" s="618" t="s">
        <v>678</v>
      </c>
      <c r="B74" s="600" t="s">
        <v>679</v>
      </c>
      <c r="C74" s="607"/>
      <c r="D74" s="608"/>
      <c r="E74" s="617"/>
    </row>
    <row r="75" spans="1:5" s="598" customFormat="1" ht="12.75">
      <c r="A75" s="615" t="s">
        <v>680</v>
      </c>
      <c r="B75" s="600" t="s">
        <v>681</v>
      </c>
      <c r="C75" s="604">
        <f>SUM(C76:C77)</f>
        <v>0</v>
      </c>
      <c r="D75" s="604">
        <f>SUM(D76:D77)</f>
        <v>0</v>
      </c>
      <c r="E75" s="614">
        <f>SUM(E76:E77)</f>
        <v>0</v>
      </c>
    </row>
    <row r="76" spans="1:5" s="598" customFormat="1" ht="12.75">
      <c r="A76" s="616" t="s">
        <v>682</v>
      </c>
      <c r="B76" s="600" t="s">
        <v>683</v>
      </c>
      <c r="C76" s="607"/>
      <c r="D76" s="607"/>
      <c r="E76" s="617"/>
    </row>
    <row r="77" spans="1:5" s="598" customFormat="1" ht="12.75">
      <c r="A77" s="618" t="s">
        <v>684</v>
      </c>
      <c r="B77" s="600" t="s">
        <v>685</v>
      </c>
      <c r="C77" s="607"/>
      <c r="D77" s="608"/>
      <c r="E77" s="617"/>
    </row>
    <row r="78" spans="1:5" s="598" customFormat="1" ht="12.75">
      <c r="A78" s="615" t="s">
        <v>686</v>
      </c>
      <c r="B78" s="600" t="s">
        <v>687</v>
      </c>
      <c r="C78" s="608"/>
      <c r="D78" s="607"/>
      <c r="E78" s="605"/>
    </row>
    <row r="79" spans="1:5" s="598" customFormat="1" ht="12.75">
      <c r="A79" s="599" t="s">
        <v>688</v>
      </c>
      <c r="B79" s="600" t="s">
        <v>689</v>
      </c>
      <c r="C79" s="612">
        <f>C80+C83+C86+C89</f>
        <v>0</v>
      </c>
      <c r="D79" s="612">
        <f>D80+D83+D86+D89</f>
        <v>0</v>
      </c>
      <c r="E79" s="612">
        <f>E80+E83+E86+E89</f>
        <v>0</v>
      </c>
    </row>
    <row r="80" spans="1:5" s="598" customFormat="1" ht="12.75">
      <c r="A80" s="615" t="s">
        <v>690</v>
      </c>
      <c r="B80" s="600" t="s">
        <v>691</v>
      </c>
      <c r="C80" s="604">
        <f>SUM(C81:C82)</f>
        <v>0</v>
      </c>
      <c r="D80" s="604">
        <f>SUM(D81:D82)</f>
        <v>0</v>
      </c>
      <c r="E80" s="614">
        <f>SUM(E81:E82)</f>
        <v>0</v>
      </c>
    </row>
    <row r="81" spans="1:5" s="598" customFormat="1" ht="12.75">
      <c r="A81" s="616" t="s">
        <v>692</v>
      </c>
      <c r="B81" s="600" t="s">
        <v>693</v>
      </c>
      <c r="C81" s="607"/>
      <c r="D81" s="607"/>
      <c r="E81" s="617"/>
    </row>
    <row r="82" spans="1:5" s="598" customFormat="1" ht="12.75">
      <c r="A82" s="618" t="s">
        <v>694</v>
      </c>
      <c r="B82" s="600" t="s">
        <v>695</v>
      </c>
      <c r="C82" s="607"/>
      <c r="D82" s="608"/>
      <c r="E82" s="617"/>
    </row>
    <row r="83" spans="1:5" s="598" customFormat="1" ht="12.75">
      <c r="A83" s="615" t="s">
        <v>696</v>
      </c>
      <c r="B83" s="600" t="s">
        <v>697</v>
      </c>
      <c r="C83" s="604">
        <f>SUM(C84:C85)</f>
        <v>0</v>
      </c>
      <c r="D83" s="604">
        <f>SUM(D84:D85)</f>
        <v>0</v>
      </c>
      <c r="E83" s="614">
        <f>SUM(E84:E85)</f>
        <v>0</v>
      </c>
    </row>
    <row r="84" spans="1:5" s="598" customFormat="1" ht="12.75">
      <c r="A84" s="616" t="s">
        <v>698</v>
      </c>
      <c r="B84" s="600" t="s">
        <v>699</v>
      </c>
      <c r="C84" s="607"/>
      <c r="D84" s="607"/>
      <c r="E84" s="617"/>
    </row>
    <row r="85" spans="1:5" s="598" customFormat="1" ht="12.75">
      <c r="A85" s="618" t="s">
        <v>700</v>
      </c>
      <c r="B85" s="600" t="s">
        <v>701</v>
      </c>
      <c r="C85" s="607"/>
      <c r="D85" s="608"/>
      <c r="E85" s="617"/>
    </row>
    <row r="86" spans="1:5" s="598" customFormat="1" ht="12.75">
      <c r="A86" s="615" t="s">
        <v>702</v>
      </c>
      <c r="B86" s="600" t="s">
        <v>703</v>
      </c>
      <c r="C86" s="604">
        <f>SUM(C87:C88)</f>
        <v>0</v>
      </c>
      <c r="D86" s="604">
        <f>SUM(D87:D88)</f>
        <v>0</v>
      </c>
      <c r="E86" s="614">
        <f>SUM(E87:E88)</f>
        <v>0</v>
      </c>
    </row>
    <row r="87" spans="1:5" s="598" customFormat="1" ht="12.75">
      <c r="A87" s="616" t="s">
        <v>704</v>
      </c>
      <c r="B87" s="600" t="s">
        <v>705</v>
      </c>
      <c r="C87" s="607"/>
      <c r="D87" s="607"/>
      <c r="E87" s="617"/>
    </row>
    <row r="88" spans="1:5" s="598" customFormat="1" ht="12.75">
      <c r="A88" s="618" t="s">
        <v>706</v>
      </c>
      <c r="B88" s="600" t="s">
        <v>707</v>
      </c>
      <c r="C88" s="607"/>
      <c r="D88" s="608"/>
      <c r="E88" s="617"/>
    </row>
    <row r="89" spans="1:5" s="598" customFormat="1" ht="12.75">
      <c r="A89" s="615" t="s">
        <v>708</v>
      </c>
      <c r="B89" s="600" t="s">
        <v>709</v>
      </c>
      <c r="C89" s="608"/>
      <c r="D89" s="607"/>
      <c r="E89" s="605"/>
    </row>
    <row r="90" spans="1:5" s="598" customFormat="1" ht="12.75">
      <c r="A90" s="599" t="s">
        <v>710</v>
      </c>
      <c r="B90" s="600" t="s">
        <v>711</v>
      </c>
      <c r="C90" s="619"/>
      <c r="D90" s="620"/>
      <c r="E90" s="621"/>
    </row>
    <row r="91" spans="1:5" s="598" customFormat="1" ht="12.75">
      <c r="A91" s="599" t="s">
        <v>712</v>
      </c>
      <c r="B91" s="600" t="s">
        <v>713</v>
      </c>
      <c r="C91" s="619"/>
      <c r="D91" s="620"/>
      <c r="E91" s="621"/>
    </row>
    <row r="92" spans="1:5" s="598" customFormat="1" ht="12.75">
      <c r="A92" s="599" t="s">
        <v>714</v>
      </c>
      <c r="B92" s="600" t="s">
        <v>715</v>
      </c>
      <c r="C92" s="610">
        <f>C93+C104+C109+C110+C111</f>
        <v>0</v>
      </c>
      <c r="D92" s="610">
        <v>396</v>
      </c>
      <c r="E92" s="611">
        <f>E93+E104+E109+E110+E111</f>
        <v>0</v>
      </c>
    </row>
    <row r="93" spans="1:5" s="598" customFormat="1" ht="12.75">
      <c r="A93" s="599" t="s">
        <v>716</v>
      </c>
      <c r="B93" s="600" t="s">
        <v>717</v>
      </c>
      <c r="C93" s="612">
        <f>C94+C99</f>
        <v>0</v>
      </c>
      <c r="D93" s="612">
        <f>D94+D99</f>
        <v>0</v>
      </c>
      <c r="E93" s="613">
        <f>E94+E99</f>
        <v>0</v>
      </c>
    </row>
    <row r="94" spans="1:5" s="598" customFormat="1" ht="12.75">
      <c r="A94" s="603" t="s">
        <v>718</v>
      </c>
      <c r="B94" s="600" t="s">
        <v>719</v>
      </c>
      <c r="C94" s="604">
        <f>C95+C98</f>
        <v>0</v>
      </c>
      <c r="D94" s="604">
        <f>D95+D98</f>
        <v>0</v>
      </c>
      <c r="E94" s="605"/>
    </row>
    <row r="95" spans="1:5" s="598" customFormat="1" ht="22.5">
      <c r="A95" s="615" t="s">
        <v>720</v>
      </c>
      <c r="B95" s="600" t="s">
        <v>721</v>
      </c>
      <c r="C95" s="604">
        <f>SUM(C96:C97)</f>
        <v>0</v>
      </c>
      <c r="D95" s="604">
        <f>SUM(D96:D97)</f>
        <v>0</v>
      </c>
      <c r="E95" s="605"/>
    </row>
    <row r="96" spans="1:5" s="598" customFormat="1" ht="20.25" customHeight="1">
      <c r="A96" s="616" t="s">
        <v>722</v>
      </c>
      <c r="B96" s="600" t="s">
        <v>723</v>
      </c>
      <c r="C96" s="607"/>
      <c r="D96" s="607"/>
      <c r="E96" s="605"/>
    </row>
    <row r="97" spans="1:5" s="598" customFormat="1" ht="12.75">
      <c r="A97" s="618" t="s">
        <v>724</v>
      </c>
      <c r="B97" s="600" t="s">
        <v>725</v>
      </c>
      <c r="C97" s="607"/>
      <c r="D97" s="608"/>
      <c r="E97" s="605"/>
    </row>
    <row r="98" spans="1:5" s="598" customFormat="1" ht="12.75">
      <c r="A98" s="615" t="s">
        <v>726</v>
      </c>
      <c r="B98" s="600" t="s">
        <v>727</v>
      </c>
      <c r="C98" s="608"/>
      <c r="D98" s="607"/>
      <c r="E98" s="605"/>
    </row>
    <row r="99" spans="1:5" s="598" customFormat="1" ht="12.75">
      <c r="A99" s="603" t="s">
        <v>728</v>
      </c>
      <c r="B99" s="600" t="s">
        <v>729</v>
      </c>
      <c r="C99" s="604">
        <f>C100+C103</f>
        <v>0</v>
      </c>
      <c r="D99" s="604">
        <f>D100+D103</f>
        <v>0</v>
      </c>
      <c r="E99" s="605"/>
    </row>
    <row r="100" spans="1:5" s="598" customFormat="1" ht="15.75" customHeight="1">
      <c r="A100" s="615" t="s">
        <v>730</v>
      </c>
      <c r="B100" s="600" t="s">
        <v>731</v>
      </c>
      <c r="C100" s="604">
        <f>SUM(C101:C102)</f>
        <v>0</v>
      </c>
      <c r="D100" s="604">
        <f>SUM(D101:D102)</f>
        <v>0</v>
      </c>
      <c r="E100" s="605"/>
    </row>
    <row r="101" spans="1:5" s="598" customFormat="1" ht="12.75">
      <c r="A101" s="616" t="s">
        <v>732</v>
      </c>
      <c r="B101" s="600" t="s">
        <v>733</v>
      </c>
      <c r="C101" s="607"/>
      <c r="D101" s="607"/>
      <c r="E101" s="605"/>
    </row>
    <row r="102" spans="1:5" s="598" customFormat="1" ht="12.75">
      <c r="A102" s="618" t="s">
        <v>734</v>
      </c>
      <c r="B102" s="600" t="s">
        <v>735</v>
      </c>
      <c r="C102" s="607"/>
      <c r="D102" s="608"/>
      <c r="E102" s="605"/>
    </row>
    <row r="103" spans="1:5" s="598" customFormat="1" ht="12.75">
      <c r="A103" s="615" t="s">
        <v>736</v>
      </c>
      <c r="B103" s="600" t="s">
        <v>737</v>
      </c>
      <c r="C103" s="608"/>
      <c r="D103" s="607"/>
      <c r="E103" s="605"/>
    </row>
    <row r="104" spans="1:5" s="598" customFormat="1" ht="12.75">
      <c r="A104" s="599" t="s">
        <v>738</v>
      </c>
      <c r="B104" s="600" t="s">
        <v>739</v>
      </c>
      <c r="C104" s="612">
        <f>C105+C108</f>
        <v>0</v>
      </c>
      <c r="D104" s="612"/>
      <c r="E104" s="621"/>
    </row>
    <row r="105" spans="1:5" s="598" customFormat="1" ht="12.75">
      <c r="A105" s="622" t="s">
        <v>740</v>
      </c>
      <c r="B105" s="600" t="s">
        <v>741</v>
      </c>
      <c r="C105" s="604">
        <f>SUM(C106:C107)</f>
        <v>0</v>
      </c>
      <c r="D105" s="604">
        <f>SUM(D106:D107)</f>
        <v>0</v>
      </c>
      <c r="E105" s="605"/>
    </row>
    <row r="106" spans="1:5" s="598" customFormat="1" ht="12.75">
      <c r="A106" s="616" t="s">
        <v>742</v>
      </c>
      <c r="B106" s="600" t="s">
        <v>743</v>
      </c>
      <c r="C106" s="607"/>
      <c r="D106" s="607"/>
      <c r="E106" s="605"/>
    </row>
    <row r="107" spans="1:5" s="598" customFormat="1" ht="12.75">
      <c r="A107" s="618" t="s">
        <v>744</v>
      </c>
      <c r="B107" s="600" t="s">
        <v>745</v>
      </c>
      <c r="C107" s="607"/>
      <c r="D107" s="608"/>
      <c r="E107" s="605"/>
    </row>
    <row r="108" spans="1:5" s="598" customFormat="1" ht="12.75">
      <c r="A108" s="622" t="s">
        <v>746</v>
      </c>
      <c r="B108" s="600" t="s">
        <v>747</v>
      </c>
      <c r="C108" s="608"/>
      <c r="D108" s="607"/>
      <c r="E108" s="605"/>
    </row>
    <row r="109" spans="1:5" s="598" customFormat="1" ht="12.75">
      <c r="A109" s="599" t="s">
        <v>748</v>
      </c>
      <c r="B109" s="600" t="s">
        <v>749</v>
      </c>
      <c r="C109" s="620"/>
      <c r="D109" s="620"/>
      <c r="E109" s="621"/>
    </row>
    <row r="110" spans="1:5" s="598" customFormat="1" ht="12.75">
      <c r="A110" s="599" t="s">
        <v>750</v>
      </c>
      <c r="B110" s="600" t="s">
        <v>751</v>
      </c>
      <c r="C110" s="619"/>
      <c r="D110" s="620"/>
      <c r="E110" s="621"/>
    </row>
    <row r="111" spans="1:5" s="598" customFormat="1" ht="12.75">
      <c r="A111" s="599" t="s">
        <v>752</v>
      </c>
      <c r="B111" s="600" t="s">
        <v>753</v>
      </c>
      <c r="C111" s="619"/>
      <c r="D111" s="620"/>
      <c r="E111" s="621"/>
    </row>
    <row r="112" spans="1:5" s="598" customFormat="1" ht="12.75">
      <c r="A112" s="599" t="s">
        <v>754</v>
      </c>
      <c r="B112" s="600" t="s">
        <v>755</v>
      </c>
      <c r="C112" s="610">
        <f>C113+C124+C128+C129+C130</f>
        <v>0</v>
      </c>
      <c r="D112" s="610">
        <v>553</v>
      </c>
      <c r="E112" s="602"/>
    </row>
    <row r="113" spans="1:5" s="598" customFormat="1" ht="12.75">
      <c r="A113" s="599" t="s">
        <v>756</v>
      </c>
      <c r="B113" s="600" t="s">
        <v>757</v>
      </c>
      <c r="C113" s="612">
        <f>C114+C119</f>
        <v>0</v>
      </c>
      <c r="D113" s="612">
        <f>D114+D119</f>
        <v>0</v>
      </c>
      <c r="E113" s="605"/>
    </row>
    <row r="114" spans="1:5" s="598" customFormat="1" ht="12.75">
      <c r="A114" s="603" t="s">
        <v>758</v>
      </c>
      <c r="B114" s="600" t="s">
        <v>759</v>
      </c>
      <c r="C114" s="604">
        <f>C115+C118</f>
        <v>0</v>
      </c>
      <c r="D114" s="604">
        <f>D115+D118</f>
        <v>0</v>
      </c>
      <c r="E114" s="605"/>
    </row>
    <row r="115" spans="1:5" s="598" customFormat="1" ht="12.75">
      <c r="A115" s="615" t="s">
        <v>760</v>
      </c>
      <c r="B115" s="600" t="s">
        <v>761</v>
      </c>
      <c r="C115" s="604">
        <f>SUM(C116:C117)</f>
        <v>0</v>
      </c>
      <c r="D115" s="604">
        <f>SUM(D116:D117)</f>
        <v>0</v>
      </c>
      <c r="E115" s="605"/>
    </row>
    <row r="116" spans="1:5" s="598" customFormat="1" ht="12.75">
      <c r="A116" s="616" t="s">
        <v>762</v>
      </c>
      <c r="B116" s="600" t="s">
        <v>763</v>
      </c>
      <c r="C116" s="607"/>
      <c r="D116" s="607"/>
      <c r="E116" s="605"/>
    </row>
    <row r="117" spans="1:5" s="598" customFormat="1" ht="12.75">
      <c r="A117" s="618" t="s">
        <v>764</v>
      </c>
      <c r="B117" s="600" t="s">
        <v>765</v>
      </c>
      <c r="C117" s="607"/>
      <c r="D117" s="608"/>
      <c r="E117" s="605"/>
    </row>
    <row r="118" spans="1:5" s="598" customFormat="1" ht="12.75">
      <c r="A118" s="615" t="s">
        <v>766</v>
      </c>
      <c r="B118" s="600" t="s">
        <v>767</v>
      </c>
      <c r="C118" s="608"/>
      <c r="D118" s="607"/>
      <c r="E118" s="605"/>
    </row>
    <row r="119" spans="1:5" s="598" customFormat="1" ht="12.75">
      <c r="A119" s="603" t="s">
        <v>768</v>
      </c>
      <c r="B119" s="600" t="s">
        <v>769</v>
      </c>
      <c r="C119" s="604">
        <f>C120+C123</f>
        <v>0</v>
      </c>
      <c r="D119" s="604">
        <f>D120+D123</f>
        <v>0</v>
      </c>
      <c r="E119" s="605"/>
    </row>
    <row r="120" spans="1:5" s="598" customFormat="1" ht="12.75">
      <c r="A120" s="615" t="s">
        <v>770</v>
      </c>
      <c r="B120" s="600" t="s">
        <v>771</v>
      </c>
      <c r="C120" s="604">
        <f>SUM(C121:C122)</f>
        <v>0</v>
      </c>
      <c r="D120" s="604">
        <f>SUM(D121:D122)</f>
        <v>0</v>
      </c>
      <c r="E120" s="605"/>
    </row>
    <row r="121" spans="1:5" s="598" customFormat="1" ht="12.75">
      <c r="A121" s="616" t="s">
        <v>772</v>
      </c>
      <c r="B121" s="600" t="s">
        <v>773</v>
      </c>
      <c r="C121" s="607"/>
      <c r="D121" s="607"/>
      <c r="E121" s="605"/>
    </row>
    <row r="122" spans="1:5" s="598" customFormat="1" ht="12.75">
      <c r="A122" s="618" t="s">
        <v>774</v>
      </c>
      <c r="B122" s="600" t="s">
        <v>775</v>
      </c>
      <c r="C122" s="607"/>
      <c r="D122" s="608"/>
      <c r="E122" s="605"/>
    </row>
    <row r="123" spans="1:5" s="598" customFormat="1" ht="12.75">
      <c r="A123" s="615" t="s">
        <v>776</v>
      </c>
      <c r="B123" s="600" t="s">
        <v>777</v>
      </c>
      <c r="C123" s="608"/>
      <c r="D123" s="607"/>
      <c r="E123" s="605"/>
    </row>
    <row r="124" spans="1:5" s="598" customFormat="1" ht="12.75">
      <c r="A124" s="599" t="s">
        <v>778</v>
      </c>
      <c r="B124" s="600" t="s">
        <v>779</v>
      </c>
      <c r="C124" s="612">
        <f>C125+C128</f>
        <v>0</v>
      </c>
      <c r="D124" s="612">
        <f>D125+D128</f>
        <v>0</v>
      </c>
      <c r="E124" s="621"/>
    </row>
    <row r="125" spans="1:5" s="598" customFormat="1" ht="12.75">
      <c r="A125" s="615" t="s">
        <v>780</v>
      </c>
      <c r="B125" s="600" t="s">
        <v>781</v>
      </c>
      <c r="C125" s="604">
        <f>SUM(C126:C127)</f>
        <v>0</v>
      </c>
      <c r="D125" s="604">
        <f>SUM(D126:D127)</f>
        <v>0</v>
      </c>
      <c r="E125" s="605"/>
    </row>
    <row r="126" spans="1:5" s="598" customFormat="1" ht="12.75">
      <c r="A126" s="616" t="s">
        <v>782</v>
      </c>
      <c r="B126" s="600" t="s">
        <v>783</v>
      </c>
      <c r="C126" s="607"/>
      <c r="D126" s="607"/>
      <c r="E126" s="605"/>
    </row>
    <row r="127" spans="1:5" s="598" customFormat="1" ht="12.75">
      <c r="A127" s="618" t="s">
        <v>784</v>
      </c>
      <c r="B127" s="600" t="s">
        <v>785</v>
      </c>
      <c r="C127" s="607"/>
      <c r="D127" s="608"/>
      <c r="E127" s="605"/>
    </row>
    <row r="128" spans="1:5" s="598" customFormat="1" ht="12.75">
      <c r="A128" s="615" t="s">
        <v>786</v>
      </c>
      <c r="B128" s="600" t="s">
        <v>787</v>
      </c>
      <c r="C128" s="608"/>
      <c r="D128" s="607"/>
      <c r="E128" s="605"/>
    </row>
    <row r="129" spans="1:5" s="598" customFormat="1" ht="12.75">
      <c r="A129" s="599" t="s">
        <v>788</v>
      </c>
      <c r="B129" s="600" t="s">
        <v>789</v>
      </c>
      <c r="C129" s="619"/>
      <c r="D129" s="620"/>
      <c r="E129" s="621"/>
    </row>
    <row r="130" spans="1:5" s="598" customFormat="1" ht="12.75">
      <c r="A130" s="599" t="s">
        <v>790</v>
      </c>
      <c r="B130" s="600" t="s">
        <v>791</v>
      </c>
      <c r="C130" s="619"/>
      <c r="D130" s="620"/>
      <c r="E130" s="621"/>
    </row>
    <row r="131" spans="1:5" s="598" customFormat="1" ht="12.75">
      <c r="A131" s="599" t="s">
        <v>792</v>
      </c>
      <c r="B131" s="600" t="s">
        <v>793</v>
      </c>
      <c r="C131" s="612">
        <f>C132+C137+C138</f>
        <v>0</v>
      </c>
      <c r="D131" s="612">
        <f>D132+D137+D138</f>
        <v>0</v>
      </c>
      <c r="E131" s="621"/>
    </row>
    <row r="132" spans="1:5" s="598" customFormat="1" ht="12.75">
      <c r="A132" s="599" t="s">
        <v>794</v>
      </c>
      <c r="B132" s="600" t="s">
        <v>795</v>
      </c>
      <c r="C132" s="612">
        <f>C133+C136</f>
        <v>0</v>
      </c>
      <c r="D132" s="612">
        <f>D133+D136</f>
        <v>0</v>
      </c>
      <c r="E132" s="621"/>
    </row>
    <row r="133" spans="1:5" s="598" customFormat="1" ht="12.75">
      <c r="A133" s="622" t="s">
        <v>796</v>
      </c>
      <c r="B133" s="600" t="s">
        <v>797</v>
      </c>
      <c r="C133" s="604">
        <f>SUM(C134:C135)</f>
        <v>0</v>
      </c>
      <c r="D133" s="604">
        <f>SUM(D134:D135)</f>
        <v>0</v>
      </c>
      <c r="E133" s="605"/>
    </row>
    <row r="134" spans="1:5" s="598" customFormat="1" ht="12.75">
      <c r="A134" s="616" t="s">
        <v>798</v>
      </c>
      <c r="B134" s="600" t="s">
        <v>799</v>
      </c>
      <c r="C134" s="607"/>
      <c r="D134" s="607"/>
      <c r="E134" s="605"/>
    </row>
    <row r="135" spans="1:5" s="598" customFormat="1" ht="12.75">
      <c r="A135" s="618" t="s">
        <v>800</v>
      </c>
      <c r="B135" s="600" t="s">
        <v>801</v>
      </c>
      <c r="C135" s="607"/>
      <c r="D135" s="608"/>
      <c r="E135" s="605"/>
    </row>
    <row r="136" spans="1:5" s="598" customFormat="1" ht="12.75">
      <c r="A136" s="622" t="s">
        <v>802</v>
      </c>
      <c r="B136" s="600" t="s">
        <v>803</v>
      </c>
      <c r="C136" s="608"/>
      <c r="D136" s="607"/>
      <c r="E136" s="605"/>
    </row>
    <row r="137" spans="1:5" s="598" customFormat="1" ht="12.75">
      <c r="A137" s="599" t="s">
        <v>804</v>
      </c>
      <c r="B137" s="600" t="s">
        <v>805</v>
      </c>
      <c r="C137" s="619"/>
      <c r="D137" s="620"/>
      <c r="E137" s="621"/>
    </row>
    <row r="138" spans="1:5" s="598" customFormat="1" ht="12.75">
      <c r="A138" s="599" t="s">
        <v>806</v>
      </c>
      <c r="B138" s="600" t="s">
        <v>807</v>
      </c>
      <c r="C138" s="619"/>
      <c r="D138" s="620"/>
      <c r="E138" s="621"/>
    </row>
    <row r="139" spans="1:5" s="598" customFormat="1" ht="12.75">
      <c r="A139" s="609" t="s">
        <v>808</v>
      </c>
      <c r="B139" s="600" t="s">
        <v>809</v>
      </c>
      <c r="C139" s="608"/>
      <c r="D139" s="623">
        <v>480</v>
      </c>
      <c r="E139" s="605"/>
    </row>
    <row r="140" spans="1:5" s="598" customFormat="1" ht="12.75">
      <c r="A140" s="599" t="s">
        <v>810</v>
      </c>
      <c r="B140" s="600" t="s">
        <v>811</v>
      </c>
      <c r="C140" s="619"/>
      <c r="D140" s="620">
        <f>D141+D143+D144+D149</f>
        <v>0</v>
      </c>
      <c r="E140" s="621"/>
    </row>
    <row r="141" spans="1:5" s="598" customFormat="1" ht="12.75">
      <c r="A141" s="599" t="s">
        <v>812</v>
      </c>
      <c r="B141" s="600" t="s">
        <v>813</v>
      </c>
      <c r="C141" s="619"/>
      <c r="D141" s="620">
        <f>SUM(D142)</f>
        <v>0</v>
      </c>
      <c r="E141" s="621"/>
    </row>
    <row r="142" spans="1:5" s="598" customFormat="1" ht="12.75">
      <c r="A142" s="615" t="s">
        <v>814</v>
      </c>
      <c r="B142" s="600" t="s">
        <v>815</v>
      </c>
      <c r="C142" s="608"/>
      <c r="D142" s="607"/>
      <c r="E142" s="605"/>
    </row>
    <row r="143" spans="1:5" s="598" customFormat="1" ht="12.75">
      <c r="A143" s="599" t="s">
        <v>816</v>
      </c>
      <c r="B143" s="600" t="s">
        <v>817</v>
      </c>
      <c r="C143" s="619"/>
      <c r="D143" s="620"/>
      <c r="E143" s="621"/>
    </row>
    <row r="144" spans="1:5" s="598" customFormat="1" ht="12.75">
      <c r="A144" s="599" t="s">
        <v>818</v>
      </c>
      <c r="B144" s="600" t="s">
        <v>819</v>
      </c>
      <c r="C144" s="619"/>
      <c r="D144" s="620">
        <f>SUM(D145:D148)</f>
        <v>0</v>
      </c>
      <c r="E144" s="621"/>
    </row>
    <row r="145" spans="1:5" s="598" customFormat="1" ht="12.75">
      <c r="A145" s="615" t="s">
        <v>820</v>
      </c>
      <c r="B145" s="600" t="s">
        <v>821</v>
      </c>
      <c r="C145" s="608"/>
      <c r="D145" s="607"/>
      <c r="E145" s="605"/>
    </row>
    <row r="146" spans="1:5" s="598" customFormat="1" ht="12.75">
      <c r="A146" s="615" t="s">
        <v>822</v>
      </c>
      <c r="B146" s="600" t="s">
        <v>823</v>
      </c>
      <c r="C146" s="608"/>
      <c r="D146" s="607"/>
      <c r="E146" s="605"/>
    </row>
    <row r="147" spans="1:5" s="598" customFormat="1" ht="12.75">
      <c r="A147" s="615" t="s">
        <v>824</v>
      </c>
      <c r="B147" s="600" t="s">
        <v>825</v>
      </c>
      <c r="C147" s="608"/>
      <c r="D147" s="607"/>
      <c r="E147" s="605"/>
    </row>
    <row r="148" spans="1:5" s="598" customFormat="1" ht="12.75">
      <c r="A148" s="615" t="s">
        <v>826</v>
      </c>
      <c r="B148" s="600" t="s">
        <v>827</v>
      </c>
      <c r="C148" s="608"/>
      <c r="D148" s="607"/>
      <c r="E148" s="605"/>
    </row>
    <row r="149" spans="1:5" s="598" customFormat="1" ht="12.75">
      <c r="A149" s="599" t="s">
        <v>828</v>
      </c>
      <c r="B149" s="600" t="s">
        <v>829</v>
      </c>
      <c r="C149" s="619"/>
      <c r="D149" s="620"/>
      <c r="E149" s="621"/>
    </row>
    <row r="150" spans="1:5" s="598" customFormat="1" ht="23.25" customHeight="1">
      <c r="A150" s="609" t="s">
        <v>830</v>
      </c>
      <c r="B150" s="600" t="s">
        <v>831</v>
      </c>
      <c r="C150" s="610">
        <f>C151+C170</f>
        <v>0</v>
      </c>
      <c r="D150" s="610">
        <v>99911</v>
      </c>
      <c r="E150" s="611">
        <f>E151+E170</f>
        <v>0</v>
      </c>
    </row>
    <row r="151" spans="1:5" s="598" customFormat="1" ht="33" customHeight="1">
      <c r="A151" s="599" t="s">
        <v>832</v>
      </c>
      <c r="B151" s="600" t="s">
        <v>833</v>
      </c>
      <c r="C151" s="612">
        <f>C152+C159+C166</f>
        <v>0</v>
      </c>
      <c r="D151" s="612">
        <f>D152+D159+D166</f>
        <v>0</v>
      </c>
      <c r="E151" s="613">
        <f>E152+E159+E166</f>
        <v>0</v>
      </c>
    </row>
    <row r="152" spans="1:5" s="598" customFormat="1" ht="12.75">
      <c r="A152" s="624" t="s">
        <v>834</v>
      </c>
      <c r="B152" s="600" t="s">
        <v>835</v>
      </c>
      <c r="C152" s="604">
        <f>C153+C156</f>
        <v>0</v>
      </c>
      <c r="D152" s="604">
        <f>D153+D156</f>
        <v>0</v>
      </c>
      <c r="E152" s="614">
        <f>E153+E156</f>
        <v>0</v>
      </c>
    </row>
    <row r="153" spans="1:5" s="598" customFormat="1" ht="21" customHeight="1">
      <c r="A153" s="615" t="s">
        <v>836</v>
      </c>
      <c r="B153" s="600" t="s">
        <v>837</v>
      </c>
      <c r="C153" s="604">
        <f>C154+C155</f>
        <v>0</v>
      </c>
      <c r="D153" s="604">
        <f>D154+D155</f>
        <v>0</v>
      </c>
      <c r="E153" s="614">
        <f>E154+E155</f>
        <v>0</v>
      </c>
    </row>
    <row r="154" spans="1:5" s="598" customFormat="1" ht="12.75">
      <c r="A154" s="616" t="s">
        <v>838</v>
      </c>
      <c r="B154" s="600" t="s">
        <v>839</v>
      </c>
      <c r="C154" s="607"/>
      <c r="D154" s="607"/>
      <c r="E154" s="617"/>
    </row>
    <row r="155" spans="1:5" s="598" customFormat="1" ht="12.75">
      <c r="A155" s="618" t="s">
        <v>840</v>
      </c>
      <c r="B155" s="600" t="s">
        <v>841</v>
      </c>
      <c r="C155" s="607"/>
      <c r="D155" s="608"/>
      <c r="E155" s="617"/>
    </row>
    <row r="156" spans="1:5" s="598" customFormat="1" ht="22.5" customHeight="1">
      <c r="A156" s="615" t="s">
        <v>842</v>
      </c>
      <c r="B156" s="600" t="s">
        <v>843</v>
      </c>
      <c r="C156" s="604">
        <f>C157+C158</f>
        <v>0</v>
      </c>
      <c r="D156" s="604">
        <f>D157+D158</f>
        <v>0</v>
      </c>
      <c r="E156" s="614">
        <f>E157+E158</f>
        <v>0</v>
      </c>
    </row>
    <row r="157" spans="1:5" s="598" customFormat="1" ht="22.5">
      <c r="A157" s="616" t="s">
        <v>844</v>
      </c>
      <c r="B157" s="600" t="s">
        <v>845</v>
      </c>
      <c r="C157" s="607"/>
      <c r="D157" s="607"/>
      <c r="E157" s="617"/>
    </row>
    <row r="158" spans="1:5" s="598" customFormat="1" ht="12.75">
      <c r="A158" s="618" t="s">
        <v>840</v>
      </c>
      <c r="B158" s="600" t="s">
        <v>846</v>
      </c>
      <c r="C158" s="607"/>
      <c r="D158" s="625"/>
      <c r="E158" s="617"/>
    </row>
    <row r="159" spans="1:5" s="598" customFormat="1" ht="26.25" customHeight="1">
      <c r="A159" s="624" t="s">
        <v>847</v>
      </c>
      <c r="B159" s="600" t="s">
        <v>848</v>
      </c>
      <c r="C159" s="604">
        <f>C160+C163</f>
        <v>0</v>
      </c>
      <c r="D159" s="604">
        <f>D160+D163</f>
        <v>0</v>
      </c>
      <c r="E159" s="605"/>
    </row>
    <row r="160" spans="1:5" s="598" customFormat="1" ht="24.75" customHeight="1">
      <c r="A160" s="615" t="s">
        <v>849</v>
      </c>
      <c r="B160" s="600" t="s">
        <v>850</v>
      </c>
      <c r="C160" s="604">
        <f>C161+C162</f>
        <v>0</v>
      </c>
      <c r="D160" s="604">
        <f>D161+D162</f>
        <v>0</v>
      </c>
      <c r="E160" s="605"/>
    </row>
    <row r="161" spans="1:5" s="598" customFormat="1" ht="15.75" customHeight="1">
      <c r="A161" s="616" t="s">
        <v>851</v>
      </c>
      <c r="B161" s="600" t="s">
        <v>852</v>
      </c>
      <c r="C161" s="607"/>
      <c r="D161" s="607"/>
      <c r="E161" s="605"/>
    </row>
    <row r="162" spans="1:5" s="598" customFormat="1" ht="15.75" customHeight="1">
      <c r="A162" s="618" t="s">
        <v>853</v>
      </c>
      <c r="B162" s="600" t="s">
        <v>854</v>
      </c>
      <c r="C162" s="607"/>
      <c r="D162" s="608"/>
      <c r="E162" s="605"/>
    </row>
    <row r="163" spans="1:5" s="598" customFormat="1" ht="24.75" customHeight="1">
      <c r="A163" s="615" t="s">
        <v>855</v>
      </c>
      <c r="B163" s="600" t="s">
        <v>856</v>
      </c>
      <c r="C163" s="604">
        <f>C164+C165</f>
        <v>0</v>
      </c>
      <c r="D163" s="604">
        <f>D164+D165</f>
        <v>0</v>
      </c>
      <c r="E163" s="605"/>
    </row>
    <row r="164" spans="1:5" s="598" customFormat="1" ht="16.5" customHeight="1">
      <c r="A164" s="616" t="s">
        <v>857</v>
      </c>
      <c r="B164" s="600" t="s">
        <v>858</v>
      </c>
      <c r="C164" s="607"/>
      <c r="D164" s="607"/>
      <c r="E164" s="605"/>
    </row>
    <row r="165" spans="1:5" s="598" customFormat="1" ht="12.75">
      <c r="A165" s="618" t="s">
        <v>859</v>
      </c>
      <c r="B165" s="600" t="s">
        <v>860</v>
      </c>
      <c r="C165" s="607"/>
      <c r="D165" s="625"/>
      <c r="E165" s="605"/>
    </row>
    <row r="166" spans="1:5" s="598" customFormat="1" ht="12.75">
      <c r="A166" s="624" t="s">
        <v>861</v>
      </c>
      <c r="B166" s="600" t="s">
        <v>862</v>
      </c>
      <c r="C166" s="604">
        <f>C167+C170</f>
        <v>0</v>
      </c>
      <c r="D166" s="604"/>
      <c r="E166" s="605"/>
    </row>
    <row r="167" spans="1:5" s="598" customFormat="1" ht="22.5">
      <c r="A167" s="615" t="s">
        <v>863</v>
      </c>
      <c r="B167" s="600" t="s">
        <v>864</v>
      </c>
      <c r="C167" s="604">
        <f>C168+C169</f>
        <v>0</v>
      </c>
      <c r="D167" s="604">
        <f>D168+D169</f>
        <v>0</v>
      </c>
      <c r="E167" s="605"/>
    </row>
    <row r="168" spans="1:5" s="598" customFormat="1" ht="12.75">
      <c r="A168" s="616" t="s">
        <v>865</v>
      </c>
      <c r="B168" s="600" t="s">
        <v>866</v>
      </c>
      <c r="C168" s="607"/>
      <c r="D168" s="607"/>
      <c r="E168" s="605"/>
    </row>
    <row r="169" spans="1:5" s="598" customFormat="1" ht="12.75">
      <c r="A169" s="618" t="s">
        <v>867</v>
      </c>
      <c r="B169" s="600" t="s">
        <v>868</v>
      </c>
      <c r="C169" s="607"/>
      <c r="D169" s="608"/>
      <c r="E169" s="605"/>
    </row>
    <row r="170" spans="1:5" s="598" customFormat="1" ht="24.75" customHeight="1">
      <c r="A170" s="626" t="s">
        <v>869</v>
      </c>
      <c r="B170" s="600" t="s">
        <v>870</v>
      </c>
      <c r="C170" s="612">
        <f>C171+C174+C177+C180</f>
        <v>0</v>
      </c>
      <c r="D170" s="612"/>
      <c r="E170" s="613">
        <f>E171+E174+E177+E180</f>
        <v>0</v>
      </c>
    </row>
    <row r="171" spans="1:5" s="598" customFormat="1" ht="22.5">
      <c r="A171" s="624" t="s">
        <v>871</v>
      </c>
      <c r="B171" s="600" t="s">
        <v>872</v>
      </c>
      <c r="C171" s="604">
        <f>C172+C173</f>
        <v>0</v>
      </c>
      <c r="D171" s="604">
        <f>D172+D173</f>
        <v>0</v>
      </c>
      <c r="E171" s="614">
        <f>E172+E173</f>
        <v>0</v>
      </c>
    </row>
    <row r="172" spans="1:5" s="598" customFormat="1" ht="12.75">
      <c r="A172" s="616" t="s">
        <v>873</v>
      </c>
      <c r="B172" s="600" t="s">
        <v>874</v>
      </c>
      <c r="C172" s="607"/>
      <c r="D172" s="607"/>
      <c r="E172" s="617"/>
    </row>
    <row r="173" spans="1:5" s="598" customFormat="1" ht="12.75">
      <c r="A173" s="618" t="s">
        <v>875</v>
      </c>
      <c r="B173" s="600" t="s">
        <v>876</v>
      </c>
      <c r="C173" s="607"/>
      <c r="D173" s="608"/>
      <c r="E173" s="617"/>
    </row>
    <row r="174" spans="1:5" s="598" customFormat="1" ht="12.75">
      <c r="A174" s="624" t="s">
        <v>877</v>
      </c>
      <c r="B174" s="600" t="s">
        <v>878</v>
      </c>
      <c r="C174" s="604">
        <f>C175+C176</f>
        <v>0</v>
      </c>
      <c r="D174" s="604">
        <f>D175+D176</f>
        <v>0</v>
      </c>
      <c r="E174" s="605"/>
    </row>
    <row r="175" spans="1:5" s="598" customFormat="1" ht="12.75">
      <c r="A175" s="616" t="s">
        <v>879</v>
      </c>
      <c r="B175" s="600" t="s">
        <v>880</v>
      </c>
      <c r="C175" s="607"/>
      <c r="D175" s="607"/>
      <c r="E175" s="605"/>
    </row>
    <row r="176" spans="1:5" s="598" customFormat="1" ht="12.75">
      <c r="A176" s="618" t="s">
        <v>881</v>
      </c>
      <c r="B176" s="600" t="s">
        <v>882</v>
      </c>
      <c r="C176" s="607"/>
      <c r="D176" s="625"/>
      <c r="E176" s="605"/>
    </row>
    <row r="177" spans="1:5" s="598" customFormat="1" ht="12.75">
      <c r="A177" s="624" t="s">
        <v>883</v>
      </c>
      <c r="B177" s="600" t="s">
        <v>884</v>
      </c>
      <c r="C177" s="604">
        <f>C178+C179</f>
        <v>0</v>
      </c>
      <c r="D177" s="604">
        <f>D178+D179</f>
        <v>0</v>
      </c>
      <c r="E177" s="605"/>
    </row>
    <row r="178" spans="1:5" s="598" customFormat="1" ht="12.75">
      <c r="A178" s="616" t="s">
        <v>885</v>
      </c>
      <c r="B178" s="600" t="s">
        <v>886</v>
      </c>
      <c r="C178" s="607"/>
      <c r="D178" s="607"/>
      <c r="E178" s="605"/>
    </row>
    <row r="179" spans="1:5" s="598" customFormat="1" ht="12.75">
      <c r="A179" s="618" t="s">
        <v>887</v>
      </c>
      <c r="B179" s="600" t="s">
        <v>888</v>
      </c>
      <c r="C179" s="607"/>
      <c r="D179" s="608"/>
      <c r="E179" s="605"/>
    </row>
    <row r="180" spans="1:5" s="598" customFormat="1" ht="12.75">
      <c r="A180" s="624" t="s">
        <v>889</v>
      </c>
      <c r="B180" s="600" t="s">
        <v>890</v>
      </c>
      <c r="C180" s="604">
        <f>C181+C182</f>
        <v>0</v>
      </c>
      <c r="D180" s="604">
        <f>D181+D182</f>
        <v>0</v>
      </c>
      <c r="E180" s="605"/>
    </row>
    <row r="181" spans="1:5" s="598" customFormat="1" ht="12.75">
      <c r="A181" s="616" t="s">
        <v>891</v>
      </c>
      <c r="B181" s="600" t="s">
        <v>892</v>
      </c>
      <c r="C181" s="607"/>
      <c r="D181" s="607"/>
      <c r="E181" s="605"/>
    </row>
    <row r="182" spans="1:5" s="598" customFormat="1" ht="12.75">
      <c r="A182" s="618" t="s">
        <v>893</v>
      </c>
      <c r="B182" s="600" t="s">
        <v>894</v>
      </c>
      <c r="C182" s="607"/>
      <c r="D182" s="608"/>
      <c r="E182" s="605"/>
    </row>
    <row r="183" spans="1:5" s="598" customFormat="1" ht="15.75" customHeight="1">
      <c r="A183" s="609" t="s">
        <v>895</v>
      </c>
      <c r="B183" s="600" t="s">
        <v>896</v>
      </c>
      <c r="C183" s="610">
        <f>C7+C21+C139+C150</f>
        <v>0</v>
      </c>
      <c r="D183" s="610">
        <f>D7+D21+D139+D150</f>
        <v>171978</v>
      </c>
      <c r="E183" s="611">
        <f>E7+E21+E139+E150</f>
        <v>0</v>
      </c>
    </row>
    <row r="184" spans="1:5" s="598" customFormat="1" ht="12.75">
      <c r="A184" s="609" t="s">
        <v>897</v>
      </c>
      <c r="B184" s="600" t="s">
        <v>898</v>
      </c>
      <c r="C184" s="608"/>
      <c r="D184" s="610">
        <f>D185+D193+D203</f>
        <v>0</v>
      </c>
      <c r="E184" s="611">
        <f>E185+E193+E203</f>
        <v>0</v>
      </c>
    </row>
    <row r="185" spans="1:5" s="598" customFormat="1" ht="12.75">
      <c r="A185" s="599" t="s">
        <v>899</v>
      </c>
      <c r="B185" s="600" t="s">
        <v>900</v>
      </c>
      <c r="C185" s="619"/>
      <c r="D185" s="612">
        <f>SUM(D186:D192)</f>
        <v>0</v>
      </c>
      <c r="E185" s="621"/>
    </row>
    <row r="186" spans="1:5" s="598" customFormat="1" ht="12.75">
      <c r="A186" s="615" t="s">
        <v>901</v>
      </c>
      <c r="B186" s="600" t="s">
        <v>902</v>
      </c>
      <c r="C186" s="608"/>
      <c r="D186" s="607"/>
      <c r="E186" s="605"/>
    </row>
    <row r="187" spans="1:5" s="598" customFormat="1" ht="12.75">
      <c r="A187" s="615" t="s">
        <v>903</v>
      </c>
      <c r="B187" s="600" t="s">
        <v>904</v>
      </c>
      <c r="C187" s="608"/>
      <c r="D187" s="607"/>
      <c r="E187" s="605"/>
    </row>
    <row r="188" spans="1:5" s="598" customFormat="1" ht="12.75">
      <c r="A188" s="615" t="s">
        <v>905</v>
      </c>
      <c r="B188" s="600" t="s">
        <v>906</v>
      </c>
      <c r="C188" s="608"/>
      <c r="D188" s="607"/>
      <c r="E188" s="605"/>
    </row>
    <row r="189" spans="1:5" s="598" customFormat="1" ht="12.75">
      <c r="A189" s="615" t="s">
        <v>907</v>
      </c>
      <c r="B189" s="600" t="s">
        <v>908</v>
      </c>
      <c r="C189" s="608"/>
      <c r="D189" s="607"/>
      <c r="E189" s="605"/>
    </row>
    <row r="190" spans="1:5" s="598" customFormat="1" ht="12.75">
      <c r="A190" s="615" t="s">
        <v>909</v>
      </c>
      <c r="B190" s="600" t="s">
        <v>910</v>
      </c>
      <c r="C190" s="608"/>
      <c r="D190" s="607"/>
      <c r="E190" s="605"/>
    </row>
    <row r="191" spans="1:5" s="598" customFormat="1" ht="12.75">
      <c r="A191" s="627" t="s">
        <v>911</v>
      </c>
      <c r="B191" s="600" t="s">
        <v>912</v>
      </c>
      <c r="C191" s="608"/>
      <c r="D191" s="607"/>
      <c r="E191" s="605"/>
    </row>
    <row r="192" spans="1:5" s="598" customFormat="1" ht="12.75">
      <c r="A192" s="615" t="s">
        <v>913</v>
      </c>
      <c r="B192" s="600" t="s">
        <v>914</v>
      </c>
      <c r="C192" s="608"/>
      <c r="D192" s="607"/>
      <c r="E192" s="605"/>
    </row>
    <row r="193" spans="1:5" s="598" customFormat="1" ht="12.75">
      <c r="A193" s="599" t="s">
        <v>915</v>
      </c>
      <c r="B193" s="600" t="s">
        <v>916</v>
      </c>
      <c r="C193" s="619"/>
      <c r="D193" s="612">
        <f>SUM(D194:D197)+D198</f>
        <v>0</v>
      </c>
      <c r="E193" s="613">
        <f>SUM(E194:E197)+E198</f>
        <v>0</v>
      </c>
    </row>
    <row r="194" spans="1:5" s="598" customFormat="1" ht="12.75">
      <c r="A194" s="615" t="s">
        <v>917</v>
      </c>
      <c r="B194" s="600" t="s">
        <v>918</v>
      </c>
      <c r="C194" s="608"/>
      <c r="D194" s="607"/>
      <c r="E194" s="605"/>
    </row>
    <row r="195" spans="1:5" s="598" customFormat="1" ht="12.75">
      <c r="A195" s="615" t="s">
        <v>919</v>
      </c>
      <c r="B195" s="600" t="s">
        <v>920</v>
      </c>
      <c r="C195" s="608"/>
      <c r="D195" s="607"/>
      <c r="E195" s="605"/>
    </row>
    <row r="196" spans="1:5" s="598" customFormat="1" ht="12.75">
      <c r="A196" s="615" t="s">
        <v>921</v>
      </c>
      <c r="B196" s="600" t="s">
        <v>922</v>
      </c>
      <c r="C196" s="608"/>
      <c r="D196" s="607"/>
      <c r="E196" s="605"/>
    </row>
    <row r="197" spans="1:5" s="598" customFormat="1" ht="12.75">
      <c r="A197" s="615" t="s">
        <v>923</v>
      </c>
      <c r="B197" s="600" t="s">
        <v>924</v>
      </c>
      <c r="C197" s="608"/>
      <c r="D197" s="607"/>
      <c r="E197" s="605"/>
    </row>
    <row r="198" spans="1:5" s="598" customFormat="1" ht="12.75">
      <c r="A198" s="615" t="s">
        <v>925</v>
      </c>
      <c r="B198" s="600" t="s">
        <v>926</v>
      </c>
      <c r="C198" s="608"/>
      <c r="D198" s="604">
        <f>SUM(D199:D202)</f>
        <v>0</v>
      </c>
      <c r="E198" s="614">
        <f>SUM(E199:E202)</f>
        <v>0</v>
      </c>
    </row>
    <row r="199" spans="1:5" s="598" customFormat="1" ht="12.75">
      <c r="A199" s="616" t="s">
        <v>927</v>
      </c>
      <c r="B199" s="600" t="s">
        <v>928</v>
      </c>
      <c r="C199" s="608"/>
      <c r="D199" s="607"/>
      <c r="E199" s="617"/>
    </row>
    <row r="200" spans="1:5" s="598" customFormat="1" ht="12.75">
      <c r="A200" s="616" t="s">
        <v>929</v>
      </c>
      <c r="B200" s="600" t="s">
        <v>930</v>
      </c>
      <c r="C200" s="608"/>
      <c r="D200" s="607"/>
      <c r="E200" s="605"/>
    </row>
    <row r="201" spans="1:5" s="598" customFormat="1" ht="12.75">
      <c r="A201" s="616" t="s">
        <v>931</v>
      </c>
      <c r="B201" s="600" t="s">
        <v>932</v>
      </c>
      <c r="C201" s="608"/>
      <c r="D201" s="607"/>
      <c r="E201" s="605"/>
    </row>
    <row r="202" spans="1:5" s="598" customFormat="1" ht="12.75">
      <c r="A202" s="616" t="s">
        <v>933</v>
      </c>
      <c r="B202" s="600" t="s">
        <v>934</v>
      </c>
      <c r="C202" s="608"/>
      <c r="D202" s="607"/>
      <c r="E202" s="605"/>
    </row>
    <row r="203" spans="1:5" s="598" customFormat="1" ht="12.75">
      <c r="A203" s="599" t="s">
        <v>935</v>
      </c>
      <c r="B203" s="600" t="s">
        <v>936</v>
      </c>
      <c r="C203" s="619"/>
      <c r="D203" s="612">
        <f>SUM(D204:D206)</f>
        <v>0</v>
      </c>
      <c r="E203" s="621"/>
    </row>
    <row r="204" spans="1:5" s="598" customFormat="1" ht="12.75">
      <c r="A204" s="615" t="s">
        <v>937</v>
      </c>
      <c r="B204" s="600" t="s">
        <v>938</v>
      </c>
      <c r="C204" s="608"/>
      <c r="D204" s="607"/>
      <c r="E204" s="605"/>
    </row>
    <row r="205" spans="1:5" s="598" customFormat="1" ht="12.75">
      <c r="A205" s="615" t="s">
        <v>939</v>
      </c>
      <c r="B205" s="600" t="s">
        <v>940</v>
      </c>
      <c r="C205" s="608"/>
      <c r="D205" s="607"/>
      <c r="E205" s="605"/>
    </row>
    <row r="206" spans="1:5" s="598" customFormat="1" ht="12.75">
      <c r="A206" s="615" t="s">
        <v>941</v>
      </c>
      <c r="B206" s="600" t="s">
        <v>942</v>
      </c>
      <c r="C206" s="608"/>
      <c r="D206" s="607"/>
      <c r="E206" s="605"/>
    </row>
    <row r="207" spans="1:5" s="598" customFormat="1" ht="12.75">
      <c r="A207" s="609" t="s">
        <v>943</v>
      </c>
      <c r="B207" s="600" t="s">
        <v>944</v>
      </c>
      <c r="C207" s="608"/>
      <c r="D207" s="610">
        <f>D208+D209+D214+D227+D228+D229</f>
        <v>147</v>
      </c>
      <c r="E207" s="605"/>
    </row>
    <row r="208" spans="1:5" s="598" customFormat="1" ht="12.75">
      <c r="A208" s="599" t="s">
        <v>945</v>
      </c>
      <c r="B208" s="600" t="s">
        <v>946</v>
      </c>
      <c r="C208" s="619"/>
      <c r="D208" s="620">
        <v>25</v>
      </c>
      <c r="E208" s="621"/>
    </row>
    <row r="209" spans="1:5" s="598" customFormat="1" ht="12.75">
      <c r="A209" s="599" t="s">
        <v>947</v>
      </c>
      <c r="B209" s="600" t="s">
        <v>948</v>
      </c>
      <c r="C209" s="619"/>
      <c r="D209" s="612">
        <f>SUM(D210:D213)</f>
        <v>42</v>
      </c>
      <c r="E209" s="621"/>
    </row>
    <row r="210" spans="1:5" s="598" customFormat="1" ht="12.75">
      <c r="A210" s="615" t="s">
        <v>949</v>
      </c>
      <c r="B210" s="600" t="s">
        <v>950</v>
      </c>
      <c r="C210" s="608"/>
      <c r="D210" s="607">
        <v>42</v>
      </c>
      <c r="E210" s="605"/>
    </row>
    <row r="211" spans="1:5" s="598" customFormat="1" ht="12.75">
      <c r="A211" s="615" t="s">
        <v>951</v>
      </c>
      <c r="B211" s="600" t="s">
        <v>952</v>
      </c>
      <c r="C211" s="608"/>
      <c r="D211" s="607"/>
      <c r="E211" s="605"/>
    </row>
    <row r="212" spans="1:5" s="598" customFormat="1" ht="12.75">
      <c r="A212" s="615" t="s">
        <v>953</v>
      </c>
      <c r="B212" s="600" t="s">
        <v>954</v>
      </c>
      <c r="C212" s="608" t="s">
        <v>955</v>
      </c>
      <c r="D212" s="607"/>
      <c r="E212" s="605"/>
    </row>
    <row r="213" spans="1:5" s="598" customFormat="1" ht="12.75">
      <c r="A213" s="615" t="s">
        <v>956</v>
      </c>
      <c r="B213" s="600" t="s">
        <v>957</v>
      </c>
      <c r="C213" s="608"/>
      <c r="D213" s="607"/>
      <c r="E213" s="605"/>
    </row>
    <row r="214" spans="1:5" s="598" customFormat="1" ht="12.75">
      <c r="A214" s="599" t="s">
        <v>958</v>
      </c>
      <c r="B214" s="600" t="s">
        <v>959</v>
      </c>
      <c r="C214" s="619"/>
      <c r="D214" s="612">
        <f>D215+D221</f>
        <v>80</v>
      </c>
      <c r="E214" s="621"/>
    </row>
    <row r="215" spans="1:5" s="598" customFormat="1" ht="12.75">
      <c r="A215" s="615" t="s">
        <v>960</v>
      </c>
      <c r="B215" s="600" t="s">
        <v>961</v>
      </c>
      <c r="C215" s="608"/>
      <c r="D215" s="604">
        <f>SUM(D216:D220)</f>
        <v>80</v>
      </c>
      <c r="E215" s="605"/>
    </row>
    <row r="216" spans="1:5" s="598" customFormat="1" ht="12.75">
      <c r="A216" s="616" t="s">
        <v>962</v>
      </c>
      <c r="B216" s="600" t="s">
        <v>963</v>
      </c>
      <c r="C216" s="608"/>
      <c r="D216" s="607"/>
      <c r="E216" s="605"/>
    </row>
    <row r="217" spans="1:5" s="598" customFormat="1" ht="12.75">
      <c r="A217" s="616" t="s">
        <v>964</v>
      </c>
      <c r="B217" s="600" t="s">
        <v>965</v>
      </c>
      <c r="C217" s="608"/>
      <c r="D217" s="607"/>
      <c r="E217" s="605"/>
    </row>
    <row r="218" spans="1:5" s="598" customFormat="1" ht="12.75">
      <c r="A218" s="616" t="s">
        <v>966</v>
      </c>
      <c r="B218" s="600" t="s">
        <v>967</v>
      </c>
      <c r="C218" s="608"/>
      <c r="D218" s="607">
        <v>80</v>
      </c>
      <c r="E218" s="605"/>
    </row>
    <row r="219" spans="1:5" s="598" customFormat="1" ht="12.75">
      <c r="A219" s="616" t="s">
        <v>968</v>
      </c>
      <c r="B219" s="600" t="s">
        <v>969</v>
      </c>
      <c r="C219" s="608"/>
      <c r="D219" s="607"/>
      <c r="E219" s="605"/>
    </row>
    <row r="220" spans="1:5" s="598" customFormat="1" ht="12.75">
      <c r="A220" s="616" t="s">
        <v>970</v>
      </c>
      <c r="B220" s="600" t="s">
        <v>971</v>
      </c>
      <c r="C220" s="608"/>
      <c r="D220" s="607"/>
      <c r="E220" s="605"/>
    </row>
    <row r="221" spans="1:5" s="598" customFormat="1" ht="12.75">
      <c r="A221" s="615" t="s">
        <v>972</v>
      </c>
      <c r="B221" s="600" t="s">
        <v>973</v>
      </c>
      <c r="C221" s="608"/>
      <c r="D221" s="604">
        <f>SUM(D222:D226)</f>
        <v>0</v>
      </c>
      <c r="E221" s="605"/>
    </row>
    <row r="222" spans="1:5" s="598" customFormat="1" ht="12.75">
      <c r="A222" s="616" t="s">
        <v>974</v>
      </c>
      <c r="B222" s="600" t="s">
        <v>975</v>
      </c>
      <c r="C222" s="608"/>
      <c r="D222" s="607"/>
      <c r="E222" s="605"/>
    </row>
    <row r="223" spans="1:5" s="598" customFormat="1" ht="12.75">
      <c r="A223" s="616" t="s">
        <v>976</v>
      </c>
      <c r="B223" s="600" t="s">
        <v>977</v>
      </c>
      <c r="C223" s="608"/>
      <c r="D223" s="607"/>
      <c r="E223" s="605"/>
    </row>
    <row r="224" spans="1:5" s="598" customFormat="1" ht="12.75">
      <c r="A224" s="616" t="s">
        <v>978</v>
      </c>
      <c r="B224" s="600" t="s">
        <v>979</v>
      </c>
      <c r="C224" s="608"/>
      <c r="D224" s="607"/>
      <c r="E224" s="605"/>
    </row>
    <row r="225" spans="1:5" s="598" customFormat="1" ht="12.75">
      <c r="A225" s="616" t="s">
        <v>980</v>
      </c>
      <c r="B225" s="600" t="s">
        <v>981</v>
      </c>
      <c r="C225" s="608"/>
      <c r="D225" s="607"/>
      <c r="E225" s="605"/>
    </row>
    <row r="226" spans="1:5" s="598" customFormat="1" ht="12.75">
      <c r="A226" s="616" t="s">
        <v>982</v>
      </c>
      <c r="B226" s="600" t="s">
        <v>983</v>
      </c>
      <c r="C226" s="608"/>
      <c r="D226" s="607"/>
      <c r="E226" s="605"/>
    </row>
    <row r="227" spans="1:5" s="598" customFormat="1" ht="12.75">
      <c r="A227" s="599" t="s">
        <v>984</v>
      </c>
      <c r="B227" s="600" t="s">
        <v>985</v>
      </c>
      <c r="C227" s="619"/>
      <c r="D227" s="620"/>
      <c r="E227" s="621"/>
    </row>
    <row r="228" spans="1:5" s="598" customFormat="1" ht="12.75">
      <c r="A228" s="599" t="s">
        <v>986</v>
      </c>
      <c r="B228" s="600" t="s">
        <v>987</v>
      </c>
      <c r="C228" s="619"/>
      <c r="D228" s="620"/>
      <c r="E228" s="621"/>
    </row>
    <row r="229" spans="1:5" s="598" customFormat="1" ht="12.75">
      <c r="A229" s="599" t="s">
        <v>988</v>
      </c>
      <c r="B229" s="600" t="s">
        <v>989</v>
      </c>
      <c r="C229" s="619"/>
      <c r="D229" s="612">
        <f>SUM(D230:D231)</f>
        <v>0</v>
      </c>
      <c r="E229" s="621"/>
    </row>
    <row r="230" spans="1:5" s="598" customFormat="1" ht="12.75">
      <c r="A230" s="615" t="s">
        <v>990</v>
      </c>
      <c r="B230" s="600" t="s">
        <v>991</v>
      </c>
      <c r="C230" s="608"/>
      <c r="D230" s="607"/>
      <c r="E230" s="605"/>
    </row>
    <row r="231" spans="1:5" s="598" customFormat="1" ht="12.75">
      <c r="A231" s="615" t="s">
        <v>992</v>
      </c>
      <c r="B231" s="600" t="s">
        <v>993</v>
      </c>
      <c r="C231" s="608"/>
      <c r="D231" s="607"/>
      <c r="E231" s="605"/>
    </row>
    <row r="232" spans="1:5" s="598" customFormat="1" ht="33" customHeight="1" hidden="1">
      <c r="A232" s="615" t="s">
        <v>994</v>
      </c>
      <c r="B232" s="600" t="s">
        <v>995</v>
      </c>
      <c r="C232" s="604"/>
      <c r="D232" s="604"/>
      <c r="E232" s="614"/>
    </row>
    <row r="233" spans="1:5" s="598" customFormat="1" ht="12.75" hidden="1">
      <c r="A233" s="615" t="s">
        <v>996</v>
      </c>
      <c r="B233" s="600" t="s">
        <v>997</v>
      </c>
      <c r="C233" s="604"/>
      <c r="D233" s="604"/>
      <c r="E233" s="614"/>
    </row>
    <row r="234" spans="1:5" s="598" customFormat="1" ht="12.75">
      <c r="A234" s="609" t="s">
        <v>998</v>
      </c>
      <c r="B234" s="600" t="s">
        <v>999</v>
      </c>
      <c r="C234" s="608"/>
      <c r="D234" s="610">
        <f>SUM(D235:D239)</f>
        <v>0</v>
      </c>
      <c r="E234" s="605"/>
    </row>
    <row r="235" spans="1:5" s="598" customFormat="1" ht="12.75">
      <c r="A235" s="599" t="s">
        <v>1000</v>
      </c>
      <c r="B235" s="600" t="s">
        <v>1001</v>
      </c>
      <c r="C235" s="619"/>
      <c r="D235" s="620"/>
      <c r="E235" s="621"/>
    </row>
    <row r="236" spans="1:5" s="598" customFormat="1" ht="12.75">
      <c r="A236" s="599" t="s">
        <v>1002</v>
      </c>
      <c r="B236" s="600" t="s">
        <v>1003</v>
      </c>
      <c r="C236" s="619"/>
      <c r="D236" s="620"/>
      <c r="E236" s="621"/>
    </row>
    <row r="237" spans="1:5" s="598" customFormat="1" ht="12.75">
      <c r="A237" s="599" t="s">
        <v>1004</v>
      </c>
      <c r="B237" s="600" t="s">
        <v>1005</v>
      </c>
      <c r="C237" s="619"/>
      <c r="D237" s="620"/>
      <c r="E237" s="621"/>
    </row>
    <row r="238" spans="1:5" s="598" customFormat="1" ht="12.75">
      <c r="A238" s="599" t="s">
        <v>1006</v>
      </c>
      <c r="B238" s="600" t="s">
        <v>1007</v>
      </c>
      <c r="C238" s="619"/>
      <c r="D238" s="620"/>
      <c r="E238" s="621"/>
    </row>
    <row r="239" spans="1:5" s="598" customFormat="1" ht="12.75">
      <c r="A239" s="599" t="s">
        <v>1008</v>
      </c>
      <c r="B239" s="600" t="s">
        <v>1009</v>
      </c>
      <c r="C239" s="619"/>
      <c r="D239" s="620"/>
      <c r="E239" s="621"/>
    </row>
    <row r="240" spans="1:5" s="598" customFormat="1" ht="12.75">
      <c r="A240" s="609" t="s">
        <v>1010</v>
      </c>
      <c r="B240" s="600" t="s">
        <v>1011</v>
      </c>
      <c r="C240" s="608"/>
      <c r="D240" s="610">
        <v>9385</v>
      </c>
      <c r="E240" s="605"/>
    </row>
    <row r="241" spans="1:5" s="598" customFormat="1" ht="12.75">
      <c r="A241" s="599" t="s">
        <v>1012</v>
      </c>
      <c r="B241" s="600" t="s">
        <v>1013</v>
      </c>
      <c r="C241" s="619"/>
      <c r="D241" s="612">
        <f>D242+D245+D246+D247</f>
        <v>156</v>
      </c>
      <c r="E241" s="621"/>
    </row>
    <row r="242" spans="1:5" s="598" customFormat="1" ht="12.75">
      <c r="A242" s="603" t="s">
        <v>1014</v>
      </c>
      <c r="B242" s="600" t="s">
        <v>1015</v>
      </c>
      <c r="C242" s="608"/>
      <c r="D242" s="604">
        <f>SUM(D243:D244)</f>
        <v>156</v>
      </c>
      <c r="E242" s="605"/>
    </row>
    <row r="243" spans="1:5" s="598" customFormat="1" ht="12.75">
      <c r="A243" s="615" t="s">
        <v>1016</v>
      </c>
      <c r="B243" s="600" t="s">
        <v>1017</v>
      </c>
      <c r="C243" s="608"/>
      <c r="D243" s="607">
        <v>156</v>
      </c>
      <c r="E243" s="605"/>
    </row>
    <row r="244" spans="1:5" s="598" customFormat="1" ht="12.75">
      <c r="A244" s="615" t="s">
        <v>1018</v>
      </c>
      <c r="B244" s="600" t="s">
        <v>1019</v>
      </c>
      <c r="C244" s="608"/>
      <c r="D244" s="607"/>
      <c r="E244" s="605"/>
    </row>
    <row r="245" spans="1:5" s="598" customFormat="1" ht="12.75">
      <c r="A245" s="603" t="s">
        <v>1020</v>
      </c>
      <c r="B245" s="600" t="s">
        <v>1021</v>
      </c>
      <c r="C245" s="608"/>
      <c r="D245" s="607"/>
      <c r="E245" s="605"/>
    </row>
    <row r="246" spans="1:5" s="598" customFormat="1" ht="12.75">
      <c r="A246" s="603" t="s">
        <v>1022</v>
      </c>
      <c r="B246" s="600" t="s">
        <v>1023</v>
      </c>
      <c r="C246" s="608"/>
      <c r="D246" s="607"/>
      <c r="E246" s="605"/>
    </row>
    <row r="247" spans="1:5" s="598" customFormat="1" ht="12.75">
      <c r="A247" s="603" t="s">
        <v>1024</v>
      </c>
      <c r="B247" s="600" t="s">
        <v>1025</v>
      </c>
      <c r="C247" s="608"/>
      <c r="D247" s="607"/>
      <c r="E247" s="605"/>
    </row>
    <row r="248" spans="1:5" s="598" customFormat="1" ht="12.75">
      <c r="A248" s="599" t="s">
        <v>1026</v>
      </c>
      <c r="B248" s="600" t="s">
        <v>1027</v>
      </c>
      <c r="C248" s="619"/>
      <c r="D248" s="612">
        <f>SUM(D249:D256)</f>
        <v>9229</v>
      </c>
      <c r="E248" s="621"/>
    </row>
    <row r="249" spans="1:5" s="598" customFormat="1" ht="12.75">
      <c r="A249" s="603" t="s">
        <v>1028</v>
      </c>
      <c r="B249" s="600" t="s">
        <v>1029</v>
      </c>
      <c r="C249" s="608"/>
      <c r="D249" s="607">
        <v>9229</v>
      </c>
      <c r="E249" s="605"/>
    </row>
    <row r="250" spans="1:5" s="598" customFormat="1" ht="12.75">
      <c r="A250" s="603" t="s">
        <v>1030</v>
      </c>
      <c r="B250" s="600" t="s">
        <v>1031</v>
      </c>
      <c r="C250" s="608"/>
      <c r="D250" s="607"/>
      <c r="E250" s="605"/>
    </row>
    <row r="251" spans="1:5" s="598" customFormat="1" ht="12.75">
      <c r="A251" s="603" t="s">
        <v>1032</v>
      </c>
      <c r="B251" s="600" t="s">
        <v>1033</v>
      </c>
      <c r="C251" s="608"/>
      <c r="D251" s="607"/>
      <c r="E251" s="605"/>
    </row>
    <row r="252" spans="1:5" s="598" customFormat="1" ht="12.75">
      <c r="A252" s="603" t="s">
        <v>1034</v>
      </c>
      <c r="B252" s="600" t="s">
        <v>1035</v>
      </c>
      <c r="C252" s="608"/>
      <c r="D252" s="607"/>
      <c r="E252" s="605"/>
    </row>
    <row r="253" spans="1:5" s="598" customFormat="1" ht="12.75">
      <c r="A253" s="603" t="s">
        <v>1036</v>
      </c>
      <c r="B253" s="600" t="s">
        <v>1037</v>
      </c>
      <c r="C253" s="608"/>
      <c r="D253" s="607"/>
      <c r="E253" s="605"/>
    </row>
    <row r="254" spans="1:5" s="598" customFormat="1" ht="12.75">
      <c r="A254" s="603" t="s">
        <v>1038</v>
      </c>
      <c r="B254" s="600" t="s">
        <v>1039</v>
      </c>
      <c r="C254" s="608"/>
      <c r="D254" s="607"/>
      <c r="E254" s="605"/>
    </row>
    <row r="255" spans="1:5" s="598" customFormat="1" ht="12.75">
      <c r="A255" s="603" t="s">
        <v>1040</v>
      </c>
      <c r="B255" s="600" t="s">
        <v>1041</v>
      </c>
      <c r="C255" s="608"/>
      <c r="D255" s="607"/>
      <c r="E255" s="605"/>
    </row>
    <row r="256" spans="1:5" s="598" customFormat="1" ht="12.75">
      <c r="A256" s="603" t="s">
        <v>1042</v>
      </c>
      <c r="B256" s="600" t="s">
        <v>1043</v>
      </c>
      <c r="C256" s="608"/>
      <c r="D256" s="607"/>
      <c r="E256" s="605"/>
    </row>
    <row r="257" spans="1:5" s="598" customFormat="1" ht="12.75">
      <c r="A257" s="599" t="s">
        <v>1044</v>
      </c>
      <c r="B257" s="600" t="s">
        <v>1045</v>
      </c>
      <c r="C257" s="619"/>
      <c r="D257" s="628"/>
      <c r="E257" s="621"/>
    </row>
    <row r="258" spans="1:5" s="598" customFormat="1" ht="12.75">
      <c r="A258" s="603" t="s">
        <v>1046</v>
      </c>
      <c r="B258" s="600" t="s">
        <v>1047</v>
      </c>
      <c r="C258" s="608"/>
      <c r="D258" s="607"/>
      <c r="E258" s="605"/>
    </row>
    <row r="259" spans="1:5" s="598" customFormat="1" ht="12.75">
      <c r="A259" s="603" t="s">
        <v>1048</v>
      </c>
      <c r="B259" s="600" t="s">
        <v>1049</v>
      </c>
      <c r="C259" s="608"/>
      <c r="D259" s="607"/>
      <c r="E259" s="605"/>
    </row>
    <row r="260" spans="1:5" s="598" customFormat="1" ht="12.75">
      <c r="A260" s="603" t="s">
        <v>1050</v>
      </c>
      <c r="B260" s="600" t="s">
        <v>1051</v>
      </c>
      <c r="C260" s="608"/>
      <c r="D260" s="607"/>
      <c r="E260" s="605"/>
    </row>
    <row r="261" spans="1:5" s="598" customFormat="1" ht="12.75">
      <c r="A261" s="603" t="s">
        <v>1052</v>
      </c>
      <c r="B261" s="600" t="s">
        <v>1053</v>
      </c>
      <c r="C261" s="608"/>
      <c r="D261" s="607"/>
      <c r="E261" s="605"/>
    </row>
    <row r="262" spans="1:5" s="598" customFormat="1" ht="12.75">
      <c r="A262" s="603" t="s">
        <v>1054</v>
      </c>
      <c r="B262" s="600" t="s">
        <v>1055</v>
      </c>
      <c r="C262" s="608"/>
      <c r="D262" s="607"/>
      <c r="E262" s="605"/>
    </row>
    <row r="263" spans="1:5" s="598" customFormat="1" ht="12.75">
      <c r="A263" s="603" t="s">
        <v>1056</v>
      </c>
      <c r="B263" s="600" t="s">
        <v>1057</v>
      </c>
      <c r="C263" s="608"/>
      <c r="D263" s="607"/>
      <c r="E263" s="605"/>
    </row>
    <row r="264" spans="1:5" s="598" customFormat="1" ht="22.5">
      <c r="A264" s="603" t="s">
        <v>1058</v>
      </c>
      <c r="B264" s="600" t="s">
        <v>1059</v>
      </c>
      <c r="C264" s="608"/>
      <c r="D264" s="607"/>
      <c r="E264" s="605"/>
    </row>
    <row r="265" spans="1:5" s="598" customFormat="1" ht="12.75">
      <c r="A265" s="603" t="s">
        <v>1060</v>
      </c>
      <c r="B265" s="600" t="s">
        <v>1061</v>
      </c>
      <c r="C265" s="608"/>
      <c r="D265" s="607"/>
      <c r="E265" s="605"/>
    </row>
    <row r="266" spans="1:5" s="598" customFormat="1" ht="12.75">
      <c r="A266" s="599" t="s">
        <v>1062</v>
      </c>
      <c r="B266" s="600" t="s">
        <v>1063</v>
      </c>
      <c r="C266" s="619"/>
      <c r="D266" s="620">
        <v>322</v>
      </c>
      <c r="E266" s="621"/>
    </row>
    <row r="267" spans="1:5" s="598" customFormat="1" ht="12.75">
      <c r="A267" s="609" t="s">
        <v>1064</v>
      </c>
      <c r="B267" s="600" t="s">
        <v>1065</v>
      </c>
      <c r="C267" s="629"/>
      <c r="D267" s="610">
        <f>D184+D207+D234+D240+D266</f>
        <v>9854</v>
      </c>
      <c r="E267" s="602"/>
    </row>
    <row r="268" spans="1:5" s="598" customFormat="1" ht="16.5" thickBot="1">
      <c r="A268" s="630" t="s">
        <v>1066</v>
      </c>
      <c r="B268" s="631" t="s">
        <v>1067</v>
      </c>
      <c r="C268" s="632"/>
      <c r="D268" s="633">
        <f>D183+D267</f>
        <v>181832</v>
      </c>
      <c r="E268" s="634"/>
    </row>
    <row r="269" spans="1:5" ht="12.75">
      <c r="A269" s="635"/>
      <c r="B269" s="636"/>
      <c r="C269" s="637"/>
      <c r="D269" s="637"/>
      <c r="E269" s="638"/>
    </row>
    <row r="270" spans="1:5" ht="12.75">
      <c r="A270" s="639"/>
      <c r="B270" s="636"/>
      <c r="C270" s="637"/>
      <c r="D270" s="637"/>
      <c r="E270" s="638"/>
    </row>
    <row r="271" spans="1:5" ht="12.75">
      <c r="A271" s="636"/>
      <c r="B271" s="636"/>
      <c r="C271" s="637"/>
      <c r="D271" s="637"/>
      <c r="E271" s="638"/>
    </row>
    <row r="272" spans="1:5" ht="12.75">
      <c r="A272" s="895"/>
      <c r="B272" s="895"/>
      <c r="C272" s="895"/>
      <c r="D272" s="895"/>
      <c r="E272" s="895"/>
    </row>
    <row r="273" spans="1:5" ht="12.75">
      <c r="A273" s="895"/>
      <c r="B273" s="895"/>
      <c r="C273" s="895"/>
      <c r="D273" s="895"/>
      <c r="E273" s="895"/>
    </row>
  </sheetData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600" verticalDpi="600" orientation="portrait" paperSize="9" scale="85" r:id="rId1"/>
  <headerFooter alignWithMargins="0">
    <oddHeader>&amp;L&amp;"Times New Roman,Félkövér dőlt"Pula Község Önkormányzata&amp;R&amp;"Times New Roman,Félkövér dőlt"7.1. tájékoztató tábla a ……/2014. (……) önkormányzati rendelethez</oddHeader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0"/>
  <sheetViews>
    <sheetView view="pageLayout" workbookViewId="0" topLeftCell="A7">
      <selection activeCell="A1" sqref="A1:C1"/>
    </sheetView>
  </sheetViews>
  <sheetFormatPr defaultColWidth="9.00390625" defaultRowHeight="12.75"/>
  <cols>
    <col min="1" max="1" width="71.125" style="642" customWidth="1"/>
    <col min="2" max="2" width="6.125" style="668" customWidth="1"/>
    <col min="3" max="3" width="18.00390625" style="641" customWidth="1"/>
    <col min="4" max="16384" width="9.375" style="641" customWidth="1"/>
  </cols>
  <sheetData>
    <row r="1" spans="1:3" ht="32.25" customHeight="1">
      <c r="A1" s="912" t="s">
        <v>1068</v>
      </c>
      <c r="B1" s="912"/>
      <c r="C1" s="912"/>
    </row>
    <row r="2" spans="1:3" ht="15.75">
      <c r="A2" s="913" t="s">
        <v>1135</v>
      </c>
      <c r="B2" s="913"/>
      <c r="C2" s="913"/>
    </row>
    <row r="4" spans="1:3" ht="13.5" thickBot="1">
      <c r="A4" s="781"/>
      <c r="B4" s="914" t="s">
        <v>561</v>
      </c>
      <c r="C4" s="914"/>
    </row>
    <row r="5" spans="1:3" s="643" customFormat="1" ht="31.5" customHeight="1">
      <c r="A5" s="915" t="s">
        <v>1069</v>
      </c>
      <c r="B5" s="917" t="s">
        <v>563</v>
      </c>
      <c r="C5" s="919" t="s">
        <v>1070</v>
      </c>
    </row>
    <row r="6" spans="1:3" s="643" customFormat="1" ht="12.75">
      <c r="A6" s="916"/>
      <c r="B6" s="918"/>
      <c r="C6" s="920"/>
    </row>
    <row r="7" spans="1:3" s="647" customFormat="1" ht="13.5" thickBot="1">
      <c r="A7" s="644" t="s">
        <v>1071</v>
      </c>
      <c r="B7" s="645" t="s">
        <v>1072</v>
      </c>
      <c r="C7" s="646" t="s">
        <v>1073</v>
      </c>
    </row>
    <row r="8" spans="1:3" ht="15.75" customHeight="1">
      <c r="A8" s="648" t="s">
        <v>1074</v>
      </c>
      <c r="B8" s="649" t="s">
        <v>569</v>
      </c>
      <c r="C8" s="650">
        <v>179946</v>
      </c>
    </row>
    <row r="9" spans="1:3" ht="15.75" customHeight="1">
      <c r="A9" s="651" t="s">
        <v>1075</v>
      </c>
      <c r="B9" s="652" t="s">
        <v>571</v>
      </c>
      <c r="C9" s="653">
        <v>-7928</v>
      </c>
    </row>
    <row r="10" spans="1:3" ht="15.75" customHeight="1">
      <c r="A10" s="651" t="s">
        <v>1076</v>
      </c>
      <c r="B10" s="652" t="s">
        <v>573</v>
      </c>
      <c r="C10" s="653"/>
    </row>
    <row r="11" spans="1:3" ht="15.75" customHeight="1">
      <c r="A11" s="654" t="s">
        <v>1077</v>
      </c>
      <c r="B11" s="652" t="s">
        <v>575</v>
      </c>
      <c r="C11" s="655">
        <f>SUM(C8:C10)</f>
        <v>172018</v>
      </c>
    </row>
    <row r="12" spans="1:3" ht="15.75" customHeight="1">
      <c r="A12" s="654" t="s">
        <v>1078</v>
      </c>
      <c r="B12" s="652" t="s">
        <v>577</v>
      </c>
      <c r="C12" s="655">
        <f>SUM(C13:C14)</f>
        <v>9653</v>
      </c>
    </row>
    <row r="13" spans="1:3" ht="15.75" customHeight="1">
      <c r="A13" s="651" t="s">
        <v>1079</v>
      </c>
      <c r="B13" s="652" t="s">
        <v>579</v>
      </c>
      <c r="C13" s="653">
        <v>9653</v>
      </c>
    </row>
    <row r="14" spans="1:3" ht="15.75" customHeight="1">
      <c r="A14" s="651" t="s">
        <v>1080</v>
      </c>
      <c r="B14" s="652" t="s">
        <v>581</v>
      </c>
      <c r="C14" s="653"/>
    </row>
    <row r="15" spans="1:3" ht="15.75" customHeight="1">
      <c r="A15" s="654" t="s">
        <v>1081</v>
      </c>
      <c r="B15" s="652" t="s">
        <v>583</v>
      </c>
      <c r="C15" s="655">
        <f>SUM(C16:C17)</f>
        <v>0</v>
      </c>
    </row>
    <row r="16" spans="1:3" s="656" customFormat="1" ht="15.75" customHeight="1">
      <c r="A16" s="651" t="s">
        <v>1082</v>
      </c>
      <c r="B16" s="652" t="s">
        <v>585</v>
      </c>
      <c r="C16" s="653"/>
    </row>
    <row r="17" spans="1:3" ht="15.75" customHeight="1">
      <c r="A17" s="651" t="s">
        <v>1083</v>
      </c>
      <c r="B17" s="652" t="s">
        <v>77</v>
      </c>
      <c r="C17" s="653"/>
    </row>
    <row r="18" spans="1:3" ht="15.75" customHeight="1">
      <c r="A18" s="657" t="s">
        <v>1084</v>
      </c>
      <c r="B18" s="652" t="s">
        <v>78</v>
      </c>
      <c r="C18" s="655">
        <f>C12+C15</f>
        <v>9653</v>
      </c>
    </row>
    <row r="19" spans="1:3" ht="15.75" customHeight="1">
      <c r="A19" s="658" t="s">
        <v>1085</v>
      </c>
      <c r="B19" s="652" t="s">
        <v>79</v>
      </c>
      <c r="C19" s="659">
        <f>SUM(C20:C23)</f>
        <v>0</v>
      </c>
    </row>
    <row r="20" spans="1:3" ht="15.75" customHeight="1">
      <c r="A20" s="651" t="s">
        <v>1086</v>
      </c>
      <c r="B20" s="652" t="s">
        <v>80</v>
      </c>
      <c r="C20" s="653"/>
    </row>
    <row r="21" spans="1:3" ht="15.75" customHeight="1">
      <c r="A21" s="651" t="s">
        <v>1087</v>
      </c>
      <c r="B21" s="652" t="s">
        <v>81</v>
      </c>
      <c r="C21" s="653"/>
    </row>
    <row r="22" spans="1:3" ht="15.75" customHeight="1">
      <c r="A22" s="651" t="s">
        <v>1088</v>
      </c>
      <c r="B22" s="652" t="s">
        <v>82</v>
      </c>
      <c r="C22" s="653"/>
    </row>
    <row r="23" spans="1:3" ht="15.75" customHeight="1">
      <c r="A23" s="651" t="s">
        <v>1089</v>
      </c>
      <c r="B23" s="652" t="s">
        <v>83</v>
      </c>
      <c r="C23" s="653"/>
    </row>
    <row r="24" spans="1:3" ht="15.75" customHeight="1">
      <c r="A24" s="658" t="s">
        <v>1090</v>
      </c>
      <c r="B24" s="652" t="s">
        <v>84</v>
      </c>
      <c r="C24" s="659">
        <f>C25+C26+C27+C28</f>
        <v>107</v>
      </c>
    </row>
    <row r="25" spans="1:3" ht="15.75" customHeight="1">
      <c r="A25" s="651" t="s">
        <v>1091</v>
      </c>
      <c r="B25" s="652" t="s">
        <v>85</v>
      </c>
      <c r="C25" s="653"/>
    </row>
    <row r="26" spans="1:3" ht="15.75" customHeight="1">
      <c r="A26" s="651" t="s">
        <v>1092</v>
      </c>
      <c r="B26" s="652" t="s">
        <v>86</v>
      </c>
      <c r="C26" s="653"/>
    </row>
    <row r="27" spans="1:3" ht="15.75" customHeight="1">
      <c r="A27" s="651" t="s">
        <v>1093</v>
      </c>
      <c r="B27" s="652" t="s">
        <v>87</v>
      </c>
      <c r="C27" s="653">
        <v>90</v>
      </c>
    </row>
    <row r="28" spans="1:3" ht="15.75" customHeight="1">
      <c r="A28" s="651" t="s">
        <v>1094</v>
      </c>
      <c r="B28" s="652" t="s">
        <v>88</v>
      </c>
      <c r="C28" s="660">
        <f>SUM(C29:C32)</f>
        <v>17</v>
      </c>
    </row>
    <row r="29" spans="1:3" ht="15.75" customHeight="1">
      <c r="A29" s="661" t="s">
        <v>1095</v>
      </c>
      <c r="B29" s="652" t="s">
        <v>89</v>
      </c>
      <c r="C29" s="653">
        <v>13</v>
      </c>
    </row>
    <row r="30" spans="1:3" ht="15.75" customHeight="1">
      <c r="A30" s="662" t="s">
        <v>1096</v>
      </c>
      <c r="B30" s="652" t="s">
        <v>90</v>
      </c>
      <c r="C30" s="653"/>
    </row>
    <row r="31" spans="1:3" ht="15.75" customHeight="1">
      <c r="A31" s="662" t="s">
        <v>1097</v>
      </c>
      <c r="B31" s="652" t="s">
        <v>91</v>
      </c>
      <c r="C31" s="653"/>
    </row>
    <row r="32" spans="1:3" ht="15.75" customHeight="1">
      <c r="A32" s="662" t="s">
        <v>1098</v>
      </c>
      <c r="B32" s="652" t="s">
        <v>92</v>
      </c>
      <c r="C32" s="653">
        <v>4</v>
      </c>
    </row>
    <row r="33" spans="1:3" ht="15.75" customHeight="1">
      <c r="A33" s="658" t="s">
        <v>1099</v>
      </c>
      <c r="B33" s="652" t="s">
        <v>93</v>
      </c>
      <c r="C33" s="663">
        <v>54</v>
      </c>
    </row>
    <row r="34" spans="1:3" ht="15.75" customHeight="1">
      <c r="A34" s="657" t="s">
        <v>1100</v>
      </c>
      <c r="B34" s="652" t="s">
        <v>94</v>
      </c>
      <c r="C34" s="655">
        <f>C19+C24+C33</f>
        <v>161</v>
      </c>
    </row>
    <row r="35" spans="1:3" ht="15.75" customHeight="1" thickBot="1">
      <c r="A35" s="664" t="s">
        <v>1101</v>
      </c>
      <c r="B35" s="665" t="s">
        <v>95</v>
      </c>
      <c r="C35" s="666">
        <f>C11+C18+C34</f>
        <v>181832</v>
      </c>
    </row>
    <row r="36" spans="1:5" ht="15.75">
      <c r="A36" s="635"/>
      <c r="B36" s="636"/>
      <c r="C36" s="637"/>
      <c r="D36" s="637"/>
      <c r="E36" s="637"/>
    </row>
    <row r="37" spans="1:5" ht="15.75">
      <c r="A37" s="635"/>
      <c r="B37" s="636"/>
      <c r="C37" s="637"/>
      <c r="D37" s="637"/>
      <c r="E37" s="637"/>
    </row>
    <row r="38" spans="1:5" ht="15.75">
      <c r="A38" s="636"/>
      <c r="B38" s="636"/>
      <c r="C38" s="637"/>
      <c r="D38" s="637"/>
      <c r="E38" s="637"/>
    </row>
    <row r="39" spans="1:5" ht="15.75">
      <c r="A39" s="911"/>
      <c r="B39" s="911"/>
      <c r="C39" s="911"/>
      <c r="D39" s="667"/>
      <c r="E39" s="667"/>
    </row>
    <row r="40" spans="1:5" ht="15.75">
      <c r="A40" s="911"/>
      <c r="B40" s="911"/>
      <c r="C40" s="911"/>
      <c r="D40" s="667"/>
      <c r="E40" s="667"/>
    </row>
  </sheetData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dőlt".Pula Község Önkormányzata&amp;R&amp;"Times New Roman CE,Félkövér dőlt"7.2. tájékoztató tábla a ……/2014. (……) önkormányzati rendelethez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3"/>
  <sheetViews>
    <sheetView workbookViewId="0" topLeftCell="A1">
      <selection activeCell="F13" sqref="F13"/>
    </sheetView>
  </sheetViews>
  <sheetFormatPr defaultColWidth="12.00390625" defaultRowHeight="12.75"/>
  <cols>
    <col min="1" max="1" width="49.625" style="589" customWidth="1"/>
    <col min="2" max="2" width="6.875" style="589" customWidth="1"/>
    <col min="3" max="3" width="17.125" style="589" customWidth="1"/>
    <col min="4" max="4" width="19.125" style="589" customWidth="1"/>
    <col min="5" max="16384" width="12.00390625" style="589" customWidth="1"/>
  </cols>
  <sheetData>
    <row r="1" spans="1:4" ht="48" customHeight="1">
      <c r="A1" s="896" t="s">
        <v>1136</v>
      </c>
      <c r="B1" s="897"/>
      <c r="C1" s="897"/>
      <c r="D1" s="897"/>
    </row>
    <row r="2" ht="16.5" thickBot="1"/>
    <row r="3" spans="1:4" ht="43.5" customHeight="1" thickBot="1">
      <c r="A3" s="669" t="s">
        <v>122</v>
      </c>
      <c r="B3" s="670" t="s">
        <v>563</v>
      </c>
      <c r="C3" s="671" t="s">
        <v>1102</v>
      </c>
      <c r="D3" s="672" t="s">
        <v>1103</v>
      </c>
    </row>
    <row r="4" spans="1:4" ht="15.75" customHeight="1">
      <c r="A4" s="673" t="s">
        <v>1104</v>
      </c>
      <c r="B4" s="674" t="s">
        <v>68</v>
      </c>
      <c r="C4" s="675"/>
      <c r="D4" s="676"/>
    </row>
    <row r="5" spans="1:4" ht="15.75" customHeight="1">
      <c r="A5" s="677" t="s">
        <v>1105</v>
      </c>
      <c r="B5" s="678" t="s">
        <v>69</v>
      </c>
      <c r="C5" s="679"/>
      <c r="D5" s="680"/>
    </row>
    <row r="6" spans="1:4" ht="15.75" customHeight="1">
      <c r="A6" s="677" t="s">
        <v>1106</v>
      </c>
      <c r="B6" s="678" t="s">
        <v>70</v>
      </c>
      <c r="C6" s="679"/>
      <c r="D6" s="680"/>
    </row>
    <row r="7" spans="1:4" ht="15.75" customHeight="1">
      <c r="A7" s="677" t="s">
        <v>1107</v>
      </c>
      <c r="B7" s="678" t="s">
        <v>71</v>
      </c>
      <c r="C7" s="679"/>
      <c r="D7" s="680"/>
    </row>
    <row r="8" spans="1:4" ht="15.75" customHeight="1">
      <c r="A8" s="677" t="s">
        <v>1108</v>
      </c>
      <c r="B8" s="678" t="s">
        <v>72</v>
      </c>
      <c r="C8" s="679"/>
      <c r="D8" s="680"/>
    </row>
    <row r="9" spans="1:4" ht="15.75" customHeight="1">
      <c r="A9" s="677" t="s">
        <v>1109</v>
      </c>
      <c r="B9" s="678" t="s">
        <v>73</v>
      </c>
      <c r="C9" s="679"/>
      <c r="D9" s="680"/>
    </row>
    <row r="10" spans="1:4" ht="15.75" customHeight="1">
      <c r="A10" s="677" t="s">
        <v>1110</v>
      </c>
      <c r="B10" s="678" t="s">
        <v>74</v>
      </c>
      <c r="C10" s="679"/>
      <c r="D10" s="680"/>
    </row>
    <row r="11" spans="1:4" ht="15.75" customHeight="1">
      <c r="A11" s="677" t="s">
        <v>1111</v>
      </c>
      <c r="B11" s="678" t="s">
        <v>75</v>
      </c>
      <c r="C11" s="679"/>
      <c r="D11" s="680"/>
    </row>
    <row r="12" spans="1:4" ht="15.75" customHeight="1">
      <c r="A12" s="681"/>
      <c r="B12" s="678" t="s">
        <v>76</v>
      </c>
      <c r="C12" s="679"/>
      <c r="D12" s="680"/>
    </row>
    <row r="13" spans="1:4" ht="15.75" customHeight="1">
      <c r="A13" s="681"/>
      <c r="B13" s="678" t="s">
        <v>77</v>
      </c>
      <c r="C13" s="679"/>
      <c r="D13" s="680"/>
    </row>
    <row r="14" spans="1:4" ht="15.75" customHeight="1">
      <c r="A14" s="681"/>
      <c r="B14" s="678" t="s">
        <v>78</v>
      </c>
      <c r="C14" s="679"/>
      <c r="D14" s="680"/>
    </row>
    <row r="15" spans="1:4" ht="15.75" customHeight="1">
      <c r="A15" s="681"/>
      <c r="B15" s="678" t="s">
        <v>79</v>
      </c>
      <c r="C15" s="679"/>
      <c r="D15" s="680"/>
    </row>
    <row r="16" spans="1:4" ht="15.75" customHeight="1">
      <c r="A16" s="681"/>
      <c r="B16" s="678" t="s">
        <v>80</v>
      </c>
      <c r="C16" s="679"/>
      <c r="D16" s="680"/>
    </row>
    <row r="17" spans="1:4" ht="15.75" customHeight="1">
      <c r="A17" s="681"/>
      <c r="B17" s="678" t="s">
        <v>81</v>
      </c>
      <c r="C17" s="679"/>
      <c r="D17" s="680"/>
    </row>
    <row r="18" spans="1:4" ht="15.75" customHeight="1">
      <c r="A18" s="681"/>
      <c r="B18" s="678" t="s">
        <v>82</v>
      </c>
      <c r="C18" s="679"/>
      <c r="D18" s="680"/>
    </row>
    <row r="19" spans="1:4" ht="15.75" customHeight="1">
      <c r="A19" s="681"/>
      <c r="B19" s="678" t="s">
        <v>83</v>
      </c>
      <c r="C19" s="679"/>
      <c r="D19" s="680"/>
    </row>
    <row r="20" spans="1:4" ht="15.75" customHeight="1">
      <c r="A20" s="681"/>
      <c r="B20" s="678" t="s">
        <v>84</v>
      </c>
      <c r="C20" s="679"/>
      <c r="D20" s="680"/>
    </row>
    <row r="21" spans="1:4" ht="15.75" customHeight="1">
      <c r="A21" s="681"/>
      <c r="B21" s="678" t="s">
        <v>85</v>
      </c>
      <c r="C21" s="679"/>
      <c r="D21" s="680"/>
    </row>
    <row r="22" spans="1:4" ht="15.75" customHeight="1">
      <c r="A22" s="681"/>
      <c r="B22" s="678" t="s">
        <v>86</v>
      </c>
      <c r="C22" s="679"/>
      <c r="D22" s="680"/>
    </row>
    <row r="23" spans="1:4" ht="15.75" customHeight="1">
      <c r="A23" s="681"/>
      <c r="B23" s="678" t="s">
        <v>87</v>
      </c>
      <c r="C23" s="679"/>
      <c r="D23" s="680"/>
    </row>
    <row r="24" spans="1:4" ht="15.75" customHeight="1">
      <c r="A24" s="681"/>
      <c r="B24" s="678" t="s">
        <v>88</v>
      </c>
      <c r="C24" s="679"/>
      <c r="D24" s="680"/>
    </row>
    <row r="25" spans="1:4" ht="15.75" customHeight="1">
      <c r="A25" s="681"/>
      <c r="B25" s="678" t="s">
        <v>89</v>
      </c>
      <c r="C25" s="679"/>
      <c r="D25" s="680"/>
    </row>
    <row r="26" spans="1:4" ht="15.75" customHeight="1">
      <c r="A26" s="681"/>
      <c r="B26" s="678" t="s">
        <v>90</v>
      </c>
      <c r="C26" s="679"/>
      <c r="D26" s="680"/>
    </row>
    <row r="27" spans="1:4" ht="15.75" customHeight="1">
      <c r="A27" s="681"/>
      <c r="B27" s="678" t="s">
        <v>91</v>
      </c>
      <c r="C27" s="679"/>
      <c r="D27" s="680"/>
    </row>
    <row r="28" spans="1:4" ht="15.75" customHeight="1">
      <c r="A28" s="681"/>
      <c r="B28" s="678" t="s">
        <v>92</v>
      </c>
      <c r="C28" s="679"/>
      <c r="D28" s="680"/>
    </row>
    <row r="29" spans="1:4" ht="15.75" customHeight="1">
      <c r="A29" s="681"/>
      <c r="B29" s="678" t="s">
        <v>93</v>
      </c>
      <c r="C29" s="679"/>
      <c r="D29" s="680"/>
    </row>
    <row r="30" spans="1:4" ht="15.75" customHeight="1">
      <c r="A30" s="681"/>
      <c r="B30" s="678" t="s">
        <v>94</v>
      </c>
      <c r="C30" s="679"/>
      <c r="D30" s="680"/>
    </row>
    <row r="31" spans="1:4" ht="15.75" customHeight="1">
      <c r="A31" s="681"/>
      <c r="B31" s="678" t="s">
        <v>95</v>
      </c>
      <c r="C31" s="679"/>
      <c r="D31" s="680"/>
    </row>
    <row r="32" spans="1:4" ht="15.75" customHeight="1">
      <c r="A32" s="681"/>
      <c r="B32" s="678" t="s">
        <v>96</v>
      </c>
      <c r="C32" s="679"/>
      <c r="D32" s="680"/>
    </row>
    <row r="33" spans="1:4" ht="15.75" customHeight="1">
      <c r="A33" s="681"/>
      <c r="B33" s="678" t="s">
        <v>171</v>
      </c>
      <c r="C33" s="679"/>
      <c r="D33" s="680"/>
    </row>
    <row r="34" spans="1:4" ht="15.75" customHeight="1">
      <c r="A34" s="681"/>
      <c r="B34" s="678" t="s">
        <v>454</v>
      </c>
      <c r="C34" s="679"/>
      <c r="D34" s="680"/>
    </row>
    <row r="35" spans="1:4" ht="15.75" customHeight="1">
      <c r="A35" s="681"/>
      <c r="B35" s="678" t="s">
        <v>559</v>
      </c>
      <c r="C35" s="679"/>
      <c r="D35" s="680"/>
    </row>
    <row r="36" spans="1:4" ht="15.75" customHeight="1" thickBot="1">
      <c r="A36" s="682"/>
      <c r="B36" s="683" t="s">
        <v>560</v>
      </c>
      <c r="C36" s="684"/>
      <c r="D36" s="685"/>
    </row>
    <row r="37" spans="1:6" ht="15.75" customHeight="1" thickBot="1">
      <c r="A37" s="921" t="s">
        <v>101</v>
      </c>
      <c r="B37" s="922"/>
      <c r="C37" s="686"/>
      <c r="D37" s="687" t="str">
        <f>IF((SUM(D4:D36)=0),"",SUM(D4:D36))</f>
        <v/>
      </c>
      <c r="F37" s="688"/>
    </row>
    <row r="39" spans="1:4" ht="12.75">
      <c r="A39" s="635"/>
      <c r="B39" s="636"/>
      <c r="C39" s="923"/>
      <c r="D39" s="923"/>
    </row>
    <row r="40" spans="1:4" ht="12.75">
      <c r="A40" s="635"/>
      <c r="B40" s="636"/>
      <c r="C40" s="638"/>
      <c r="D40" s="638"/>
    </row>
    <row r="41" spans="1:4" ht="12.75">
      <c r="A41" s="636"/>
      <c r="B41" s="636"/>
      <c r="C41" s="923"/>
      <c r="D41" s="923"/>
    </row>
    <row r="42" spans="1:2" ht="12.75">
      <c r="A42" s="667"/>
      <c r="B42" s="667"/>
    </row>
    <row r="43" spans="1:3" ht="12.75">
      <c r="A43" s="667"/>
      <c r="B43" s="667"/>
      <c r="C43" s="667"/>
    </row>
  </sheetData>
  <sheetProtection sheet="1" objects="1" scenarios="1"/>
  <mergeCells count="4">
    <mergeCell ref="A1:D1"/>
    <mergeCell ref="A37:B37"/>
    <mergeCell ref="C39:D39"/>
    <mergeCell ref="C41:D41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dőlt"7.3. tájékoztató tábla a ……/2014. (……) önkormányzati rendelethez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7"/>
  <sheetViews>
    <sheetView workbookViewId="0" topLeftCell="A1">
      <selection activeCell="I26" sqref="I26"/>
    </sheetView>
  </sheetViews>
  <sheetFormatPr defaultColWidth="12.00390625" defaultRowHeight="12.75"/>
  <cols>
    <col min="1" max="1" width="51.50390625" style="589" customWidth="1"/>
    <col min="2" max="2" width="6.875" style="589" customWidth="1"/>
    <col min="3" max="3" width="17.125" style="589" customWidth="1"/>
    <col min="4" max="4" width="19.125" style="589" customWidth="1"/>
    <col min="5" max="16384" width="12.00390625" style="589" customWidth="1"/>
  </cols>
  <sheetData>
    <row r="1" spans="1:4" ht="48.75" customHeight="1">
      <c r="A1" s="924" t="s">
        <v>1137</v>
      </c>
      <c r="B1" s="925"/>
      <c r="C1" s="925"/>
      <c r="D1" s="925"/>
    </row>
    <row r="2" ht="16.5" thickBot="1"/>
    <row r="3" spans="1:4" ht="43.5" customHeight="1" thickBot="1">
      <c r="A3" s="689" t="s">
        <v>1112</v>
      </c>
      <c r="B3" s="670" t="s">
        <v>563</v>
      </c>
      <c r="C3" s="690" t="s">
        <v>1102</v>
      </c>
      <c r="D3" s="691" t="s">
        <v>1103</v>
      </c>
    </row>
    <row r="4" spans="1:4" ht="15.75" customHeight="1">
      <c r="A4" s="673" t="s">
        <v>1113</v>
      </c>
      <c r="B4" s="674" t="s">
        <v>68</v>
      </c>
      <c r="C4" s="675"/>
      <c r="D4" s="676"/>
    </row>
    <row r="5" spans="1:4" ht="15.75" customHeight="1">
      <c r="A5" s="677" t="s">
        <v>1114</v>
      </c>
      <c r="B5" s="678" t="s">
        <v>69</v>
      </c>
      <c r="C5" s="679"/>
      <c r="D5" s="680"/>
    </row>
    <row r="6" spans="1:4" ht="15.75" customHeight="1">
      <c r="A6" s="677" t="s">
        <v>1115</v>
      </c>
      <c r="B6" s="678" t="s">
        <v>70</v>
      </c>
      <c r="C6" s="679"/>
      <c r="D6" s="680"/>
    </row>
    <row r="7" spans="1:4" ht="15.75" customHeight="1">
      <c r="A7" s="677" t="s">
        <v>1116</v>
      </c>
      <c r="B7" s="678" t="s">
        <v>71</v>
      </c>
      <c r="C7" s="679"/>
      <c r="D7" s="680"/>
    </row>
    <row r="8" spans="1:4" ht="15.75" customHeight="1">
      <c r="A8" s="677"/>
      <c r="B8" s="678" t="s">
        <v>72</v>
      </c>
      <c r="C8" s="679"/>
      <c r="D8" s="680"/>
    </row>
    <row r="9" spans="1:4" ht="15.75" customHeight="1">
      <c r="A9" s="677"/>
      <c r="B9" s="678" t="s">
        <v>73</v>
      </c>
      <c r="C9" s="679"/>
      <c r="D9" s="680"/>
    </row>
    <row r="10" spans="1:4" ht="15.75" customHeight="1">
      <c r="A10" s="677"/>
      <c r="B10" s="678" t="s">
        <v>74</v>
      </c>
      <c r="C10" s="679"/>
      <c r="D10" s="680"/>
    </row>
    <row r="11" spans="1:4" ht="15.75" customHeight="1">
      <c r="A11" s="677"/>
      <c r="B11" s="678" t="s">
        <v>75</v>
      </c>
      <c r="C11" s="679"/>
      <c r="D11" s="680"/>
    </row>
    <row r="12" spans="1:4" ht="15.75" customHeight="1">
      <c r="A12" s="677"/>
      <c r="B12" s="678" t="s">
        <v>76</v>
      </c>
      <c r="C12" s="679"/>
      <c r="D12" s="680"/>
    </row>
    <row r="13" spans="1:4" ht="15.75" customHeight="1">
      <c r="A13" s="677"/>
      <c r="B13" s="678" t="s">
        <v>77</v>
      </c>
      <c r="C13" s="679"/>
      <c r="D13" s="680"/>
    </row>
    <row r="14" spans="1:4" ht="15.75" customHeight="1">
      <c r="A14" s="677"/>
      <c r="B14" s="678" t="s">
        <v>78</v>
      </c>
      <c r="C14" s="679"/>
      <c r="D14" s="680"/>
    </row>
    <row r="15" spans="1:4" ht="15.75" customHeight="1">
      <c r="A15" s="677"/>
      <c r="B15" s="678" t="s">
        <v>79</v>
      </c>
      <c r="C15" s="679"/>
      <c r="D15" s="680"/>
    </row>
    <row r="16" spans="1:4" ht="15.75" customHeight="1">
      <c r="A16" s="677"/>
      <c r="B16" s="678" t="s">
        <v>80</v>
      </c>
      <c r="C16" s="679"/>
      <c r="D16" s="680"/>
    </row>
    <row r="17" spans="1:4" ht="15.75" customHeight="1">
      <c r="A17" s="677"/>
      <c r="B17" s="678" t="s">
        <v>81</v>
      </c>
      <c r="C17" s="679"/>
      <c r="D17" s="680"/>
    </row>
    <row r="18" spans="1:4" ht="15.75" customHeight="1">
      <c r="A18" s="677"/>
      <c r="B18" s="678" t="s">
        <v>82</v>
      </c>
      <c r="C18" s="679"/>
      <c r="D18" s="680"/>
    </row>
    <row r="19" spans="1:4" ht="15.75" customHeight="1">
      <c r="A19" s="677"/>
      <c r="B19" s="678" t="s">
        <v>83</v>
      </c>
      <c r="C19" s="679"/>
      <c r="D19" s="680"/>
    </row>
    <row r="20" spans="1:4" ht="15.75" customHeight="1">
      <c r="A20" s="677"/>
      <c r="B20" s="678" t="s">
        <v>84</v>
      </c>
      <c r="C20" s="679"/>
      <c r="D20" s="680"/>
    </row>
    <row r="21" spans="1:4" ht="15.75" customHeight="1">
      <c r="A21" s="677"/>
      <c r="B21" s="678" t="s">
        <v>85</v>
      </c>
      <c r="C21" s="679"/>
      <c r="D21" s="680"/>
    </row>
    <row r="22" spans="1:4" ht="15.75" customHeight="1">
      <c r="A22" s="677"/>
      <c r="B22" s="678" t="s">
        <v>86</v>
      </c>
      <c r="C22" s="679"/>
      <c r="D22" s="680"/>
    </row>
    <row r="23" spans="1:4" ht="15.75" customHeight="1">
      <c r="A23" s="677"/>
      <c r="B23" s="678" t="s">
        <v>87</v>
      </c>
      <c r="C23" s="679"/>
      <c r="D23" s="680"/>
    </row>
    <row r="24" spans="1:4" ht="15.75" customHeight="1">
      <c r="A24" s="677"/>
      <c r="B24" s="678" t="s">
        <v>88</v>
      </c>
      <c r="C24" s="679"/>
      <c r="D24" s="680"/>
    </row>
    <row r="25" spans="1:4" ht="15.75" customHeight="1">
      <c r="A25" s="677"/>
      <c r="B25" s="678" t="s">
        <v>89</v>
      </c>
      <c r="C25" s="679"/>
      <c r="D25" s="680"/>
    </row>
    <row r="26" spans="1:4" ht="15.75" customHeight="1">
      <c r="A26" s="677"/>
      <c r="B26" s="678" t="s">
        <v>90</v>
      </c>
      <c r="C26" s="679"/>
      <c r="D26" s="680"/>
    </row>
    <row r="27" spans="1:4" ht="15.75" customHeight="1">
      <c r="A27" s="677"/>
      <c r="B27" s="678" t="s">
        <v>91</v>
      </c>
      <c r="C27" s="679"/>
      <c r="D27" s="680"/>
    </row>
    <row r="28" spans="1:4" ht="15.75" customHeight="1">
      <c r="A28" s="677"/>
      <c r="B28" s="678" t="s">
        <v>92</v>
      </c>
      <c r="C28" s="679"/>
      <c r="D28" s="680"/>
    </row>
    <row r="29" spans="1:4" ht="15.75" customHeight="1">
      <c r="A29" s="677"/>
      <c r="B29" s="678" t="s">
        <v>93</v>
      </c>
      <c r="C29" s="679"/>
      <c r="D29" s="680"/>
    </row>
    <row r="30" spans="1:4" ht="15.75" customHeight="1">
      <c r="A30" s="677"/>
      <c r="B30" s="678" t="s">
        <v>94</v>
      </c>
      <c r="C30" s="679"/>
      <c r="D30" s="680"/>
    </row>
    <row r="31" spans="1:4" ht="15.75" customHeight="1">
      <c r="A31" s="677"/>
      <c r="B31" s="678" t="s">
        <v>95</v>
      </c>
      <c r="C31" s="679"/>
      <c r="D31" s="680"/>
    </row>
    <row r="32" spans="1:4" ht="15.75" customHeight="1">
      <c r="A32" s="677"/>
      <c r="B32" s="678" t="s">
        <v>96</v>
      </c>
      <c r="C32" s="679"/>
      <c r="D32" s="680"/>
    </row>
    <row r="33" spans="1:4" ht="15.75" customHeight="1">
      <c r="A33" s="677"/>
      <c r="B33" s="678" t="s">
        <v>171</v>
      </c>
      <c r="C33" s="679"/>
      <c r="D33" s="680"/>
    </row>
    <row r="34" spans="1:4" ht="15.75" customHeight="1">
      <c r="A34" s="677"/>
      <c r="B34" s="678" t="s">
        <v>454</v>
      </c>
      <c r="C34" s="679"/>
      <c r="D34" s="680"/>
    </row>
    <row r="35" spans="1:4" ht="15.75" customHeight="1">
      <c r="A35" s="677"/>
      <c r="B35" s="678" t="s">
        <v>559</v>
      </c>
      <c r="C35" s="679"/>
      <c r="D35" s="680"/>
    </row>
    <row r="36" spans="1:4" ht="15.75" customHeight="1" thickBot="1">
      <c r="A36" s="692"/>
      <c r="B36" s="693" t="s">
        <v>560</v>
      </c>
      <c r="C36" s="694"/>
      <c r="D36" s="695"/>
    </row>
    <row r="37" spans="1:6" ht="15.75" customHeight="1" thickBot="1">
      <c r="A37" s="926" t="s">
        <v>101</v>
      </c>
      <c r="B37" s="927"/>
      <c r="C37" s="686"/>
      <c r="D37" s="687" t="str">
        <f>IF((SUM(D4:D36)=0),"",SUM(D4:D36))</f>
        <v/>
      </c>
      <c r="F37" s="696"/>
    </row>
  </sheetData>
  <sheetProtection sheet="1" objects="1" scenarios="1"/>
  <mergeCells count="2">
    <mergeCell ref="A1:D1"/>
    <mergeCell ref="A37:B37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dőlt"......................Önkormányzat&amp;R&amp;"Times New Roman,Félkövér dőlt"7.4. tájékoztató tábla a ……/2014. (……) önkormányzati rendelethez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workbookViewId="0" topLeftCell="A1">
      <selection activeCell="E6" sqref="E6"/>
    </sheetView>
  </sheetViews>
  <sheetFormatPr defaultColWidth="9.00390625" defaultRowHeight="12.75"/>
  <cols>
    <col min="1" max="1" width="9.375" style="724" customWidth="1"/>
    <col min="2" max="2" width="58.375" style="724" customWidth="1"/>
    <col min="3" max="5" width="25.00390625" style="724" customWidth="1"/>
    <col min="6" max="16384" width="9.375" style="724" customWidth="1"/>
  </cols>
  <sheetData>
    <row r="1" spans="1:5" ht="15">
      <c r="A1" s="928" t="s">
        <v>1138</v>
      </c>
      <c r="B1" s="928"/>
      <c r="C1" s="928"/>
      <c r="D1" s="928"/>
      <c r="E1" s="928"/>
    </row>
    <row r="2" ht="12.75">
      <c r="A2" s="725"/>
    </row>
    <row r="3" spans="1:5" ht="33" customHeight="1">
      <c r="A3" s="929" t="s">
        <v>1172</v>
      </c>
      <c r="B3" s="929"/>
      <c r="C3" s="929"/>
      <c r="D3" s="929"/>
      <c r="E3" s="929"/>
    </row>
    <row r="4" ht="16.5" thickBot="1">
      <c r="A4" s="726"/>
    </row>
    <row r="5" spans="1:5" ht="79.5" thickBot="1">
      <c r="A5" s="727" t="s">
        <v>563</v>
      </c>
      <c r="B5" s="728" t="s">
        <v>1117</v>
      </c>
      <c r="C5" s="728" t="s">
        <v>1118</v>
      </c>
      <c r="D5" s="728" t="s">
        <v>1119</v>
      </c>
      <c r="E5" s="729" t="s">
        <v>1120</v>
      </c>
    </row>
    <row r="6" spans="1:5" ht="15.75">
      <c r="A6" s="730" t="s">
        <v>68</v>
      </c>
      <c r="B6" s="734" t="s">
        <v>1170</v>
      </c>
      <c r="C6" s="737" t="s">
        <v>1171</v>
      </c>
      <c r="D6" s="740">
        <v>480</v>
      </c>
      <c r="E6" s="744">
        <v>0</v>
      </c>
    </row>
    <row r="7" spans="1:5" ht="15.75">
      <c r="A7" s="731" t="s">
        <v>69</v>
      </c>
      <c r="B7" s="735"/>
      <c r="C7" s="738"/>
      <c r="D7" s="741"/>
      <c r="E7" s="745"/>
    </row>
    <row r="8" spans="1:5" ht="15.75">
      <c r="A8" s="731" t="s">
        <v>70</v>
      </c>
      <c r="B8" s="735"/>
      <c r="C8" s="738"/>
      <c r="D8" s="741"/>
      <c r="E8" s="745"/>
    </row>
    <row r="9" spans="1:5" ht="15.75">
      <c r="A9" s="731" t="s">
        <v>71</v>
      </c>
      <c r="B9" s="735"/>
      <c r="C9" s="738"/>
      <c r="D9" s="741"/>
      <c r="E9" s="745"/>
    </row>
    <row r="10" spans="1:5" ht="15.75">
      <c r="A10" s="731" t="s">
        <v>72</v>
      </c>
      <c r="B10" s="735"/>
      <c r="C10" s="738"/>
      <c r="D10" s="741"/>
      <c r="E10" s="745"/>
    </row>
    <row r="11" spans="1:5" ht="15.75">
      <c r="A11" s="731" t="s">
        <v>73</v>
      </c>
      <c r="B11" s="735"/>
      <c r="C11" s="738"/>
      <c r="D11" s="741"/>
      <c r="E11" s="745"/>
    </row>
    <row r="12" spans="1:5" ht="15.75">
      <c r="A12" s="731" t="s">
        <v>74</v>
      </c>
      <c r="B12" s="735"/>
      <c r="C12" s="738"/>
      <c r="D12" s="741"/>
      <c r="E12" s="745"/>
    </row>
    <row r="13" spans="1:5" ht="15.75">
      <c r="A13" s="731" t="s">
        <v>75</v>
      </c>
      <c r="B13" s="735"/>
      <c r="C13" s="738"/>
      <c r="D13" s="741"/>
      <c r="E13" s="745"/>
    </row>
    <row r="14" spans="1:5" ht="15.75">
      <c r="A14" s="731" t="s">
        <v>76</v>
      </c>
      <c r="B14" s="735"/>
      <c r="C14" s="738"/>
      <c r="D14" s="741"/>
      <c r="E14" s="745"/>
    </row>
    <row r="15" spans="1:5" ht="15.75">
      <c r="A15" s="731" t="s">
        <v>77</v>
      </c>
      <c r="B15" s="735"/>
      <c r="C15" s="738"/>
      <c r="D15" s="741"/>
      <c r="E15" s="745"/>
    </row>
    <row r="16" spans="1:5" ht="15.75">
      <c r="A16" s="731" t="s">
        <v>78</v>
      </c>
      <c r="B16" s="735"/>
      <c r="C16" s="738"/>
      <c r="D16" s="741"/>
      <c r="E16" s="745"/>
    </row>
    <row r="17" spans="1:5" ht="15.75">
      <c r="A17" s="731" t="s">
        <v>79</v>
      </c>
      <c r="B17" s="735"/>
      <c r="C17" s="738"/>
      <c r="D17" s="741"/>
      <c r="E17" s="745"/>
    </row>
    <row r="18" spans="1:5" ht="15.75">
      <c r="A18" s="731" t="s">
        <v>80</v>
      </c>
      <c r="B18" s="735"/>
      <c r="C18" s="738"/>
      <c r="D18" s="741"/>
      <c r="E18" s="745"/>
    </row>
    <row r="19" spans="1:5" ht="15.75">
      <c r="A19" s="731" t="s">
        <v>81</v>
      </c>
      <c r="B19" s="735"/>
      <c r="C19" s="738"/>
      <c r="D19" s="741"/>
      <c r="E19" s="745"/>
    </row>
    <row r="20" spans="1:5" ht="15.75">
      <c r="A20" s="731" t="s">
        <v>82</v>
      </c>
      <c r="B20" s="735"/>
      <c r="C20" s="738"/>
      <c r="D20" s="741"/>
      <c r="E20" s="745"/>
    </row>
    <row r="21" spans="1:5" ht="15.75">
      <c r="A21" s="731" t="s">
        <v>83</v>
      </c>
      <c r="B21" s="735"/>
      <c r="C21" s="738"/>
      <c r="D21" s="741"/>
      <c r="E21" s="745"/>
    </row>
    <row r="22" spans="1:5" ht="16.5" thickBot="1">
      <c r="A22" s="732" t="s">
        <v>84</v>
      </c>
      <c r="B22" s="736"/>
      <c r="C22" s="739"/>
      <c r="D22" s="742"/>
      <c r="E22" s="746"/>
    </row>
    <row r="23" spans="1:5" ht="16.5" thickBot="1">
      <c r="A23" s="930" t="s">
        <v>1121</v>
      </c>
      <c r="B23" s="931"/>
      <c r="C23" s="733"/>
      <c r="D23" s="743">
        <f>IF(SUM(D6:D22)=0,"",SUM(D6:D22))</f>
        <v>480</v>
      </c>
      <c r="E23" s="747">
        <v>0</v>
      </c>
    </row>
    <row r="24" ht="15.75">
      <c r="A24" s="726"/>
    </row>
  </sheetData>
  <mergeCells count="3">
    <mergeCell ref="A1:E1"/>
    <mergeCell ref="A3:E3"/>
    <mergeCell ref="A23:B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 topLeftCell="A1">
      <selection activeCell="B2" sqref="B2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879" t="s">
        <v>1133</v>
      </c>
      <c r="B1" s="880"/>
      <c r="C1" s="880"/>
      <c r="D1" s="880"/>
      <c r="E1" s="880"/>
      <c r="F1" s="880"/>
      <c r="G1" s="880"/>
      <c r="H1" s="880"/>
      <c r="I1" s="880"/>
    </row>
    <row r="2" spans="2:9" ht="14.25" thickBot="1">
      <c r="B2" s="779" t="s">
        <v>1173</v>
      </c>
      <c r="H2" s="881" t="s">
        <v>515</v>
      </c>
      <c r="I2" s="881"/>
    </row>
    <row r="3" spans="1:9" ht="13.5" thickBot="1">
      <c r="A3" s="882" t="s">
        <v>66</v>
      </c>
      <c r="B3" s="884" t="s">
        <v>516</v>
      </c>
      <c r="C3" s="886" t="s">
        <v>517</v>
      </c>
      <c r="D3" s="888" t="s">
        <v>518</v>
      </c>
      <c r="E3" s="889"/>
      <c r="F3" s="889"/>
      <c r="G3" s="889"/>
      <c r="H3" s="889"/>
      <c r="I3" s="890" t="s">
        <v>519</v>
      </c>
    </row>
    <row r="4" spans="1:9" s="58" customFormat="1" ht="42" customHeight="1" thickBot="1">
      <c r="A4" s="883"/>
      <c r="B4" s="885"/>
      <c r="C4" s="887"/>
      <c r="D4" s="533" t="s">
        <v>520</v>
      </c>
      <c r="E4" s="533" t="s">
        <v>521</v>
      </c>
      <c r="F4" s="533" t="s">
        <v>522</v>
      </c>
      <c r="G4" s="534" t="s">
        <v>523</v>
      </c>
      <c r="H4" s="534" t="s">
        <v>524</v>
      </c>
      <c r="I4" s="891"/>
    </row>
    <row r="5" spans="1:9" s="58" customFormat="1" ht="12" customHeight="1" thickBot="1">
      <c r="A5" s="535">
        <v>1</v>
      </c>
      <c r="B5" s="536">
        <v>2</v>
      </c>
      <c r="C5" s="536">
        <v>3</v>
      </c>
      <c r="D5" s="536">
        <v>4</v>
      </c>
      <c r="E5" s="536">
        <v>5</v>
      </c>
      <c r="F5" s="536">
        <v>6</v>
      </c>
      <c r="G5" s="536">
        <v>7</v>
      </c>
      <c r="H5" s="536" t="s">
        <v>525</v>
      </c>
      <c r="I5" s="537" t="s">
        <v>526</v>
      </c>
    </row>
    <row r="6" spans="1:9" s="58" customFormat="1" ht="18" customHeight="1">
      <c r="A6" s="869" t="s">
        <v>527</v>
      </c>
      <c r="B6" s="870"/>
      <c r="C6" s="870"/>
      <c r="D6" s="870"/>
      <c r="E6" s="870"/>
      <c r="F6" s="870"/>
      <c r="G6" s="870"/>
      <c r="H6" s="870"/>
      <c r="I6" s="871"/>
    </row>
    <row r="7" spans="1:9" ht="15.95" customHeight="1">
      <c r="A7" s="156" t="s">
        <v>68</v>
      </c>
      <c r="B7" s="110" t="s">
        <v>528</v>
      </c>
      <c r="C7" s="538"/>
      <c r="D7" s="98"/>
      <c r="E7" s="98"/>
      <c r="F7" s="98"/>
      <c r="G7" s="539"/>
      <c r="H7" s="540">
        <f aca="true" t="shared" si="0" ref="H7:H13">SUM(D7:G7)</f>
        <v>0</v>
      </c>
      <c r="I7" s="157">
        <f aca="true" t="shared" si="1" ref="I7:I13">C7+H7</f>
        <v>0</v>
      </c>
    </row>
    <row r="8" spans="1:9" ht="22.5">
      <c r="A8" s="156" t="s">
        <v>69</v>
      </c>
      <c r="B8" s="110" t="s">
        <v>291</v>
      </c>
      <c r="C8" s="538"/>
      <c r="D8" s="98"/>
      <c r="E8" s="98"/>
      <c r="F8" s="98"/>
      <c r="G8" s="539"/>
      <c r="H8" s="540">
        <f t="shared" si="0"/>
        <v>0</v>
      </c>
      <c r="I8" s="157">
        <f t="shared" si="1"/>
        <v>0</v>
      </c>
    </row>
    <row r="9" spans="1:9" ht="22.5">
      <c r="A9" s="156" t="s">
        <v>70</v>
      </c>
      <c r="B9" s="110" t="s">
        <v>292</v>
      </c>
      <c r="C9" s="538"/>
      <c r="D9" s="98"/>
      <c r="E9" s="98"/>
      <c r="F9" s="98"/>
      <c r="G9" s="539"/>
      <c r="H9" s="540">
        <f t="shared" si="0"/>
        <v>0</v>
      </c>
      <c r="I9" s="157">
        <f t="shared" si="1"/>
        <v>0</v>
      </c>
    </row>
    <row r="10" spans="1:9" ht="15.95" customHeight="1">
      <c r="A10" s="156" t="s">
        <v>71</v>
      </c>
      <c r="B10" s="110" t="s">
        <v>293</v>
      </c>
      <c r="C10" s="538"/>
      <c r="D10" s="98"/>
      <c r="E10" s="98"/>
      <c r="F10" s="98"/>
      <c r="G10" s="539"/>
      <c r="H10" s="540">
        <f t="shared" si="0"/>
        <v>0</v>
      </c>
      <c r="I10" s="157">
        <f t="shared" si="1"/>
        <v>0</v>
      </c>
    </row>
    <row r="11" spans="1:9" ht="22.5">
      <c r="A11" s="156" t="s">
        <v>72</v>
      </c>
      <c r="B11" s="110" t="s">
        <v>294</v>
      </c>
      <c r="C11" s="538"/>
      <c r="D11" s="98"/>
      <c r="E11" s="98"/>
      <c r="F11" s="98"/>
      <c r="G11" s="539"/>
      <c r="H11" s="540">
        <f t="shared" si="0"/>
        <v>0</v>
      </c>
      <c r="I11" s="157">
        <f t="shared" si="1"/>
        <v>0</v>
      </c>
    </row>
    <row r="12" spans="1:9" ht="15.95" customHeight="1">
      <c r="A12" s="158" t="s">
        <v>73</v>
      </c>
      <c r="B12" s="159" t="s">
        <v>529</v>
      </c>
      <c r="C12" s="769">
        <v>90</v>
      </c>
      <c r="D12" s="99"/>
      <c r="E12" s="99"/>
      <c r="F12" s="99"/>
      <c r="G12" s="541"/>
      <c r="H12" s="540">
        <f t="shared" si="0"/>
        <v>0</v>
      </c>
      <c r="I12" s="157">
        <f t="shared" si="1"/>
        <v>90</v>
      </c>
    </row>
    <row r="13" spans="1:9" ht="15.95" customHeight="1" thickBot="1">
      <c r="A13" s="542" t="s">
        <v>74</v>
      </c>
      <c r="B13" s="543" t="s">
        <v>530</v>
      </c>
      <c r="C13" s="544">
        <v>17</v>
      </c>
      <c r="D13" s="545"/>
      <c r="E13" s="545"/>
      <c r="F13" s="545"/>
      <c r="G13" s="546"/>
      <c r="H13" s="540">
        <f t="shared" si="0"/>
        <v>0</v>
      </c>
      <c r="I13" s="157">
        <f t="shared" si="1"/>
        <v>17</v>
      </c>
    </row>
    <row r="14" spans="1:9" s="100" customFormat="1" ht="18" customHeight="1" thickBot="1">
      <c r="A14" s="872" t="s">
        <v>531</v>
      </c>
      <c r="B14" s="873"/>
      <c r="C14" s="160">
        <f aca="true" t="shared" si="2" ref="C14:I14">SUM(C7:C13)</f>
        <v>107</v>
      </c>
      <c r="D14" s="160">
        <f>SUM(D7:D13)</f>
        <v>0</v>
      </c>
      <c r="E14" s="160">
        <f t="shared" si="2"/>
        <v>0</v>
      </c>
      <c r="F14" s="160">
        <f t="shared" si="2"/>
        <v>0</v>
      </c>
      <c r="G14" s="547">
        <f t="shared" si="2"/>
        <v>0</v>
      </c>
      <c r="H14" s="547">
        <f t="shared" si="2"/>
        <v>0</v>
      </c>
      <c r="I14" s="161">
        <f t="shared" si="2"/>
        <v>107</v>
      </c>
    </row>
    <row r="15" spans="1:9" s="97" customFormat="1" ht="18" customHeight="1">
      <c r="A15" s="874" t="s">
        <v>532</v>
      </c>
      <c r="B15" s="875"/>
      <c r="C15" s="875"/>
      <c r="D15" s="875"/>
      <c r="E15" s="875"/>
      <c r="F15" s="875"/>
      <c r="G15" s="875"/>
      <c r="H15" s="875"/>
      <c r="I15" s="876"/>
    </row>
    <row r="16" spans="1:9" s="97" customFormat="1" ht="12.75">
      <c r="A16" s="156" t="s">
        <v>68</v>
      </c>
      <c r="B16" s="110" t="s">
        <v>533</v>
      </c>
      <c r="C16" s="538"/>
      <c r="D16" s="98"/>
      <c r="E16" s="98"/>
      <c r="F16" s="98"/>
      <c r="G16" s="539"/>
      <c r="H16" s="540">
        <f>SUM(D16:G16)</f>
        <v>0</v>
      </c>
      <c r="I16" s="157">
        <f>C16+H16</f>
        <v>0</v>
      </c>
    </row>
    <row r="17" spans="1:9" ht="13.5" thickBot="1">
      <c r="A17" s="542" t="s">
        <v>69</v>
      </c>
      <c r="B17" s="543" t="s">
        <v>530</v>
      </c>
      <c r="C17" s="544"/>
      <c r="D17" s="545"/>
      <c r="E17" s="545"/>
      <c r="F17" s="545"/>
      <c r="G17" s="546"/>
      <c r="H17" s="540">
        <f>SUM(D17:G17)</f>
        <v>0</v>
      </c>
      <c r="I17" s="548">
        <f>C17+H17</f>
        <v>0</v>
      </c>
    </row>
    <row r="18" spans="1:9" ht="15.95" customHeight="1" thickBot="1">
      <c r="A18" s="872" t="s">
        <v>534</v>
      </c>
      <c r="B18" s="873"/>
      <c r="C18" s="160">
        <f aca="true" t="shared" si="3" ref="C18:I18">SUM(C16:C17)</f>
        <v>0</v>
      </c>
      <c r="D18" s="160">
        <f t="shared" si="3"/>
        <v>0</v>
      </c>
      <c r="E18" s="160">
        <f t="shared" si="3"/>
        <v>0</v>
      </c>
      <c r="F18" s="160">
        <f t="shared" si="3"/>
        <v>0</v>
      </c>
      <c r="G18" s="547">
        <f t="shared" si="3"/>
        <v>0</v>
      </c>
      <c r="H18" s="547">
        <f t="shared" si="3"/>
        <v>0</v>
      </c>
      <c r="I18" s="161">
        <f t="shared" si="3"/>
        <v>0</v>
      </c>
    </row>
    <row r="19" spans="1:9" ht="18" customHeight="1" thickBot="1">
      <c r="A19" s="877" t="s">
        <v>535</v>
      </c>
      <c r="B19" s="878"/>
      <c r="C19" s="549">
        <f aca="true" t="shared" si="4" ref="C19:I19">C14+C18</f>
        <v>107</v>
      </c>
      <c r="D19" s="549">
        <f t="shared" si="4"/>
        <v>0</v>
      </c>
      <c r="E19" s="549">
        <f t="shared" si="4"/>
        <v>0</v>
      </c>
      <c r="F19" s="549">
        <f t="shared" si="4"/>
        <v>0</v>
      </c>
      <c r="G19" s="549">
        <f t="shared" si="4"/>
        <v>0</v>
      </c>
      <c r="H19" s="549">
        <f t="shared" si="4"/>
        <v>0</v>
      </c>
      <c r="I19" s="161">
        <f t="shared" si="4"/>
        <v>107</v>
      </c>
    </row>
  </sheetData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9. tájékoztató tábla a ....../2014. (......) önkormányzati rendelethez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3"/>
  <sheetViews>
    <sheetView workbookViewId="0" topLeftCell="A1">
      <selection activeCell="B4" sqref="B4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ht="15">
      <c r="C1" s="697" t="s">
        <v>1161</v>
      </c>
    </row>
    <row r="2" spans="1:3" ht="14.25">
      <c r="A2" s="698"/>
      <c r="B2" s="698"/>
      <c r="C2" s="698"/>
    </row>
    <row r="3" spans="1:3" ht="33.75" customHeight="1">
      <c r="A3" s="932" t="s">
        <v>1122</v>
      </c>
      <c r="B3" s="932"/>
      <c r="C3" s="932"/>
    </row>
    <row r="4" spans="2:3" ht="13.5" thickBot="1">
      <c r="B4" s="779" t="s">
        <v>1173</v>
      </c>
      <c r="C4" s="699"/>
    </row>
    <row r="5" spans="1:3" s="703" customFormat="1" ht="43.5" customHeight="1" thickBot="1">
      <c r="A5" s="700" t="s">
        <v>66</v>
      </c>
      <c r="B5" s="701" t="s">
        <v>122</v>
      </c>
      <c r="C5" s="702" t="s">
        <v>1123</v>
      </c>
    </row>
    <row r="6" spans="1:3" ht="28.5" customHeight="1">
      <c r="A6" s="704" t="s">
        <v>68</v>
      </c>
      <c r="B6" s="705" t="s">
        <v>1139</v>
      </c>
      <c r="C6" s="706">
        <f>C7+C8</f>
        <v>10583</v>
      </c>
    </row>
    <row r="7" spans="1:3" ht="18" customHeight="1">
      <c r="A7" s="707" t="s">
        <v>69</v>
      </c>
      <c r="B7" s="708" t="s">
        <v>1124</v>
      </c>
      <c r="C7" s="709">
        <v>10558</v>
      </c>
    </row>
    <row r="8" spans="1:3" ht="18" customHeight="1">
      <c r="A8" s="707" t="s">
        <v>70</v>
      </c>
      <c r="B8" s="708" t="s">
        <v>1125</v>
      </c>
      <c r="C8" s="709">
        <v>25</v>
      </c>
    </row>
    <row r="9" spans="1:3" ht="18" customHeight="1">
      <c r="A9" s="707" t="s">
        <v>71</v>
      </c>
      <c r="B9" s="710" t="s">
        <v>1126</v>
      </c>
      <c r="C9" s="709">
        <v>19804</v>
      </c>
    </row>
    <row r="10" spans="1:3" ht="18" customHeight="1" thickBot="1">
      <c r="A10" s="711" t="s">
        <v>72</v>
      </c>
      <c r="B10" s="712" t="s">
        <v>1127</v>
      </c>
      <c r="C10" s="713">
        <v>21002</v>
      </c>
    </row>
    <row r="11" spans="1:3" ht="25.5" customHeight="1">
      <c r="A11" s="714" t="s">
        <v>73</v>
      </c>
      <c r="B11" s="715" t="s">
        <v>1140</v>
      </c>
      <c r="C11" s="716">
        <f>C6+C9-C10</f>
        <v>9385</v>
      </c>
    </row>
    <row r="12" spans="1:3" ht="18" customHeight="1">
      <c r="A12" s="707" t="s">
        <v>74</v>
      </c>
      <c r="B12" s="708" t="s">
        <v>1124</v>
      </c>
      <c r="C12" s="709">
        <v>9229</v>
      </c>
    </row>
    <row r="13" spans="1:3" ht="18" customHeight="1" thickBot="1">
      <c r="A13" s="717" t="s">
        <v>75</v>
      </c>
      <c r="B13" s="718" t="s">
        <v>1125</v>
      </c>
      <c r="C13" s="719">
        <v>156</v>
      </c>
    </row>
  </sheetData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3">
      <selection activeCell="B61" sqref="B61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8"/>
  <sheetViews>
    <sheetView zoomScale="120" zoomScaleNormal="120" zoomScaleSheetLayoutView="100" workbookViewId="0" topLeftCell="A1">
      <selection activeCell="B109" sqref="B109"/>
    </sheetView>
  </sheetViews>
  <sheetFormatPr defaultColWidth="9.00390625" defaultRowHeight="12.75"/>
  <cols>
    <col min="1" max="1" width="9.50390625" style="312" customWidth="1"/>
    <col min="2" max="2" width="60.875" style="312" customWidth="1"/>
    <col min="3" max="5" width="15.875" style="313" customWidth="1"/>
    <col min="6" max="16384" width="9.375" style="34" customWidth="1"/>
  </cols>
  <sheetData>
    <row r="1" spans="1:5" ht="15.95" customHeight="1">
      <c r="A1" s="782" t="s">
        <v>65</v>
      </c>
      <c r="B1" s="782"/>
      <c r="C1" s="782"/>
      <c r="D1" s="782"/>
      <c r="E1" s="782"/>
    </row>
    <row r="2" spans="1:5" ht="15.95" customHeight="1" thickBot="1">
      <c r="A2" s="322" t="s">
        <v>196</v>
      </c>
      <c r="B2" s="322"/>
      <c r="C2" s="208"/>
      <c r="D2" s="208"/>
      <c r="E2" s="208" t="s">
        <v>355</v>
      </c>
    </row>
    <row r="3" spans="1:5" ht="38.1" customHeight="1">
      <c r="A3" s="783" t="s">
        <v>129</v>
      </c>
      <c r="B3" s="785" t="s">
        <v>67</v>
      </c>
      <c r="C3" s="787" t="s">
        <v>0</v>
      </c>
      <c r="D3" s="787"/>
      <c r="E3" s="788"/>
    </row>
    <row r="4" spans="1:5" s="35" customFormat="1" ht="12" customHeight="1" thickBot="1">
      <c r="A4" s="784"/>
      <c r="B4" s="786"/>
      <c r="C4" s="325" t="s">
        <v>433</v>
      </c>
      <c r="D4" s="325" t="s">
        <v>440</v>
      </c>
      <c r="E4" s="326" t="s">
        <v>441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68</v>
      </c>
      <c r="B6" s="23" t="s">
        <v>208</v>
      </c>
      <c r="C6" s="379">
        <f>+C7+C12+C21</f>
        <v>0</v>
      </c>
      <c r="D6" s="379">
        <f>+D7+D12+D21</f>
        <v>0</v>
      </c>
      <c r="E6" s="187">
        <f>+E7+E12+E21</f>
        <v>0</v>
      </c>
    </row>
    <row r="7" spans="1:5" s="1" customFormat="1" ht="12" customHeight="1" thickBot="1">
      <c r="A7" s="22" t="s">
        <v>69</v>
      </c>
      <c r="B7" s="169" t="s">
        <v>417</v>
      </c>
      <c r="C7" s="380">
        <f>+C8+C9+C10+C11</f>
        <v>0</v>
      </c>
      <c r="D7" s="380">
        <f>+D8+D9+D10+D11</f>
        <v>0</v>
      </c>
      <c r="E7" s="188">
        <f>+E8+E9+E10+E11</f>
        <v>0</v>
      </c>
    </row>
    <row r="8" spans="1:5" s="1" customFormat="1" ht="12" customHeight="1">
      <c r="A8" s="15" t="s">
        <v>157</v>
      </c>
      <c r="B8" s="299" t="s">
        <v>108</v>
      </c>
      <c r="C8" s="381"/>
      <c r="D8" s="381"/>
      <c r="E8" s="190"/>
    </row>
    <row r="9" spans="1:5" s="1" customFormat="1" ht="12" customHeight="1">
      <c r="A9" s="15" t="s">
        <v>158</v>
      </c>
      <c r="B9" s="183" t="s">
        <v>130</v>
      </c>
      <c r="C9" s="381"/>
      <c r="D9" s="381"/>
      <c r="E9" s="190"/>
    </row>
    <row r="10" spans="1:5" s="1" customFormat="1" ht="12" customHeight="1">
      <c r="A10" s="15" t="s">
        <v>159</v>
      </c>
      <c r="B10" s="183" t="s">
        <v>209</v>
      </c>
      <c r="C10" s="381"/>
      <c r="D10" s="381"/>
      <c r="E10" s="190"/>
    </row>
    <row r="11" spans="1:5" s="1" customFormat="1" ht="12" customHeight="1" thickBot="1">
      <c r="A11" s="15" t="s">
        <v>160</v>
      </c>
      <c r="B11" s="300" t="s">
        <v>210</v>
      </c>
      <c r="C11" s="381"/>
      <c r="D11" s="381"/>
      <c r="E11" s="190"/>
    </row>
    <row r="12" spans="1:5" s="1" customFormat="1" ht="12" customHeight="1" thickBot="1">
      <c r="A12" s="22" t="s">
        <v>70</v>
      </c>
      <c r="B12" s="23" t="s">
        <v>211</v>
      </c>
      <c r="C12" s="380">
        <f>+C13+C14+C15+C16+C17+C18+C19+C20</f>
        <v>0</v>
      </c>
      <c r="D12" s="380">
        <f>+D13+D14+D15+D16+D17+D18+D19+D20</f>
        <v>0</v>
      </c>
      <c r="E12" s="188">
        <f>+E13+E14+E15+E16+E17+E18+E19+E20</f>
        <v>0</v>
      </c>
    </row>
    <row r="13" spans="1:5" s="1" customFormat="1" ht="12" customHeight="1">
      <c r="A13" s="19" t="s">
        <v>131</v>
      </c>
      <c r="B13" s="11" t="s">
        <v>216</v>
      </c>
      <c r="C13" s="382"/>
      <c r="D13" s="382"/>
      <c r="E13" s="189"/>
    </row>
    <row r="14" spans="1:5" s="1" customFormat="1" ht="12" customHeight="1">
      <c r="A14" s="15" t="s">
        <v>132</v>
      </c>
      <c r="B14" s="8" t="s">
        <v>217</v>
      </c>
      <c r="C14" s="381"/>
      <c r="D14" s="381"/>
      <c r="E14" s="190"/>
    </row>
    <row r="15" spans="1:5" s="1" customFormat="1" ht="12" customHeight="1">
      <c r="A15" s="15" t="s">
        <v>133</v>
      </c>
      <c r="B15" s="8" t="s">
        <v>218</v>
      </c>
      <c r="C15" s="381"/>
      <c r="D15" s="381"/>
      <c r="E15" s="190"/>
    </row>
    <row r="16" spans="1:5" s="1" customFormat="1" ht="12" customHeight="1">
      <c r="A16" s="15" t="s">
        <v>134</v>
      </c>
      <c r="B16" s="8" t="s">
        <v>219</v>
      </c>
      <c r="C16" s="381"/>
      <c r="D16" s="381"/>
      <c r="E16" s="190"/>
    </row>
    <row r="17" spans="1:5" s="1" customFormat="1" ht="12" customHeight="1">
      <c r="A17" s="14" t="s">
        <v>212</v>
      </c>
      <c r="B17" s="7" t="s">
        <v>220</v>
      </c>
      <c r="C17" s="383"/>
      <c r="D17" s="383"/>
      <c r="E17" s="191"/>
    </row>
    <row r="18" spans="1:5" s="1" customFormat="1" ht="12" customHeight="1">
      <c r="A18" s="15" t="s">
        <v>213</v>
      </c>
      <c r="B18" s="8" t="s">
        <v>301</v>
      </c>
      <c r="C18" s="381"/>
      <c r="D18" s="381"/>
      <c r="E18" s="190"/>
    </row>
    <row r="19" spans="1:5" s="1" customFormat="1" ht="12" customHeight="1">
      <c r="A19" s="15" t="s">
        <v>214</v>
      </c>
      <c r="B19" s="8" t="s">
        <v>222</v>
      </c>
      <c r="C19" s="381"/>
      <c r="D19" s="381"/>
      <c r="E19" s="190"/>
    </row>
    <row r="20" spans="1:5" s="1" customFormat="1" ht="12" customHeight="1" thickBot="1">
      <c r="A20" s="16" t="s">
        <v>215</v>
      </c>
      <c r="B20" s="9" t="s">
        <v>223</v>
      </c>
      <c r="C20" s="384"/>
      <c r="D20" s="384"/>
      <c r="E20" s="192"/>
    </row>
    <row r="21" spans="1:5" s="1" customFormat="1" ht="12" customHeight="1" thickBot="1">
      <c r="A21" s="22" t="s">
        <v>224</v>
      </c>
      <c r="B21" s="23" t="s">
        <v>302</v>
      </c>
      <c r="C21" s="385"/>
      <c r="D21" s="385"/>
      <c r="E21" s="193"/>
    </row>
    <row r="22" spans="1:5" s="1" customFormat="1" ht="12" customHeight="1" thickBot="1">
      <c r="A22" s="22" t="s">
        <v>72</v>
      </c>
      <c r="B22" s="23" t="s">
        <v>226</v>
      </c>
      <c r="C22" s="380">
        <f>+C23+C24+C25+C26+C27+C28+C29+C30</f>
        <v>0</v>
      </c>
      <c r="D22" s="380">
        <f>+D23+D24+D25+D26+D27+D28+D29+D30</f>
        <v>0</v>
      </c>
      <c r="E22" s="188">
        <f>+E23+E24+E25+E26+E27+E28+E29+E30</f>
        <v>0</v>
      </c>
    </row>
    <row r="23" spans="1:5" s="1" customFormat="1" ht="12" customHeight="1">
      <c r="A23" s="17" t="s">
        <v>135</v>
      </c>
      <c r="B23" s="10" t="s">
        <v>232</v>
      </c>
      <c r="C23" s="386"/>
      <c r="D23" s="386"/>
      <c r="E23" s="194"/>
    </row>
    <row r="24" spans="1:5" s="1" customFormat="1" ht="12" customHeight="1">
      <c r="A24" s="15" t="s">
        <v>136</v>
      </c>
      <c r="B24" s="8" t="s">
        <v>233</v>
      </c>
      <c r="C24" s="381"/>
      <c r="D24" s="381"/>
      <c r="E24" s="190"/>
    </row>
    <row r="25" spans="1:5" s="1" customFormat="1" ht="12" customHeight="1">
      <c r="A25" s="15" t="s">
        <v>137</v>
      </c>
      <c r="B25" s="8" t="s">
        <v>234</v>
      </c>
      <c r="C25" s="381"/>
      <c r="D25" s="381"/>
      <c r="E25" s="190"/>
    </row>
    <row r="26" spans="1:5" s="1" customFormat="1" ht="12" customHeight="1">
      <c r="A26" s="18" t="s">
        <v>227</v>
      </c>
      <c r="B26" s="8" t="s">
        <v>140</v>
      </c>
      <c r="C26" s="387"/>
      <c r="D26" s="387"/>
      <c r="E26" s="195"/>
    </row>
    <row r="27" spans="1:5" s="1" customFormat="1" ht="12" customHeight="1">
      <c r="A27" s="18" t="s">
        <v>228</v>
      </c>
      <c r="B27" s="8" t="s">
        <v>235</v>
      </c>
      <c r="C27" s="387"/>
      <c r="D27" s="387"/>
      <c r="E27" s="195"/>
    </row>
    <row r="28" spans="1:5" s="1" customFormat="1" ht="12" customHeight="1">
      <c r="A28" s="15" t="s">
        <v>229</v>
      </c>
      <c r="B28" s="8" t="s">
        <v>236</v>
      </c>
      <c r="C28" s="381"/>
      <c r="D28" s="381"/>
      <c r="E28" s="190"/>
    </row>
    <row r="29" spans="1:5" s="1" customFormat="1" ht="12" customHeight="1">
      <c r="A29" s="15" t="s">
        <v>230</v>
      </c>
      <c r="B29" s="8" t="s">
        <v>303</v>
      </c>
      <c r="C29" s="388"/>
      <c r="D29" s="388"/>
      <c r="E29" s="196"/>
    </row>
    <row r="30" spans="1:5" s="1" customFormat="1" ht="12" customHeight="1" thickBot="1">
      <c r="A30" s="15" t="s">
        <v>231</v>
      </c>
      <c r="B30" s="13" t="s">
        <v>238</v>
      </c>
      <c r="C30" s="388"/>
      <c r="D30" s="388"/>
      <c r="E30" s="196"/>
    </row>
    <row r="31" spans="1:5" s="1" customFormat="1" ht="12" customHeight="1" thickBot="1">
      <c r="A31" s="162" t="s">
        <v>73</v>
      </c>
      <c r="B31" s="23" t="s">
        <v>418</v>
      </c>
      <c r="C31" s="380">
        <f>+C32+C38</f>
        <v>0</v>
      </c>
      <c r="D31" s="380">
        <f>+D32+D38</f>
        <v>0</v>
      </c>
      <c r="E31" s="188">
        <f>+E32+E38</f>
        <v>0</v>
      </c>
    </row>
    <row r="32" spans="1:5" s="1" customFormat="1" ht="12" customHeight="1">
      <c r="A32" s="163" t="s">
        <v>138</v>
      </c>
      <c r="B32" s="301" t="s">
        <v>419</v>
      </c>
      <c r="C32" s="389">
        <f>+C33+C34+C35+C36+C37</f>
        <v>0</v>
      </c>
      <c r="D32" s="389">
        <f>+D33+D34+D35+D36+D37</f>
        <v>0</v>
      </c>
      <c r="E32" s="200">
        <f>+E33+E34+E35+E36+E37</f>
        <v>0</v>
      </c>
    </row>
    <row r="33" spans="1:5" s="1" customFormat="1" ht="12" customHeight="1">
      <c r="A33" s="164" t="s">
        <v>141</v>
      </c>
      <c r="B33" s="170" t="s">
        <v>304</v>
      </c>
      <c r="C33" s="388"/>
      <c r="D33" s="388"/>
      <c r="E33" s="196"/>
    </row>
    <row r="34" spans="1:5" s="1" customFormat="1" ht="12" customHeight="1">
      <c r="A34" s="164" t="s">
        <v>142</v>
      </c>
      <c r="B34" s="170" t="s">
        <v>305</v>
      </c>
      <c r="C34" s="388"/>
      <c r="D34" s="388"/>
      <c r="E34" s="196"/>
    </row>
    <row r="35" spans="1:5" s="1" customFormat="1" ht="12" customHeight="1">
      <c r="A35" s="164" t="s">
        <v>143</v>
      </c>
      <c r="B35" s="170" t="s">
        <v>306</v>
      </c>
      <c r="C35" s="388"/>
      <c r="D35" s="388"/>
      <c r="E35" s="196"/>
    </row>
    <row r="36" spans="1:5" s="1" customFormat="1" ht="12" customHeight="1">
      <c r="A36" s="164" t="s">
        <v>144</v>
      </c>
      <c r="B36" s="170" t="s">
        <v>307</v>
      </c>
      <c r="C36" s="388"/>
      <c r="D36" s="388"/>
      <c r="E36" s="196"/>
    </row>
    <row r="37" spans="1:5" s="1" customFormat="1" ht="12" customHeight="1">
      <c r="A37" s="164" t="s">
        <v>239</v>
      </c>
      <c r="B37" s="170" t="s">
        <v>420</v>
      </c>
      <c r="C37" s="388"/>
      <c r="D37" s="388"/>
      <c r="E37" s="196"/>
    </row>
    <row r="38" spans="1:5" s="1" customFormat="1" ht="12" customHeight="1">
      <c r="A38" s="164" t="s">
        <v>139</v>
      </c>
      <c r="B38" s="171" t="s">
        <v>421</v>
      </c>
      <c r="C38" s="390">
        <f>+C39+C40+C41+C42+C43</f>
        <v>0</v>
      </c>
      <c r="D38" s="390">
        <f>+D39+D40+D41+D42+D43</f>
        <v>0</v>
      </c>
      <c r="E38" s="201">
        <f>+E39+E40+E41+E42+E43</f>
        <v>0</v>
      </c>
    </row>
    <row r="39" spans="1:5" s="1" customFormat="1" ht="12" customHeight="1">
      <c r="A39" s="164" t="s">
        <v>147</v>
      </c>
      <c r="B39" s="170" t="s">
        <v>304</v>
      </c>
      <c r="C39" s="388"/>
      <c r="D39" s="388"/>
      <c r="E39" s="196"/>
    </row>
    <row r="40" spans="1:5" s="1" customFormat="1" ht="12" customHeight="1">
      <c r="A40" s="164" t="s">
        <v>148</v>
      </c>
      <c r="B40" s="170" t="s">
        <v>305</v>
      </c>
      <c r="C40" s="388"/>
      <c r="D40" s="388"/>
      <c r="E40" s="196"/>
    </row>
    <row r="41" spans="1:5" s="1" customFormat="1" ht="12" customHeight="1">
      <c r="A41" s="164" t="s">
        <v>149</v>
      </c>
      <c r="B41" s="170" t="s">
        <v>306</v>
      </c>
      <c r="C41" s="388"/>
      <c r="D41" s="388"/>
      <c r="E41" s="196"/>
    </row>
    <row r="42" spans="1:5" s="1" customFormat="1" ht="12" customHeight="1">
      <c r="A42" s="164" t="s">
        <v>150</v>
      </c>
      <c r="B42" s="172" t="s">
        <v>307</v>
      </c>
      <c r="C42" s="388"/>
      <c r="D42" s="388"/>
      <c r="E42" s="196"/>
    </row>
    <row r="43" spans="1:5" s="1" customFormat="1" ht="12" customHeight="1" thickBot="1">
      <c r="A43" s="165" t="s">
        <v>240</v>
      </c>
      <c r="B43" s="173" t="s">
        <v>422</v>
      </c>
      <c r="C43" s="391"/>
      <c r="D43" s="391"/>
      <c r="E43" s="392"/>
    </row>
    <row r="44" spans="1:5" s="1" customFormat="1" ht="12" customHeight="1" thickBot="1">
      <c r="A44" s="22" t="s">
        <v>241</v>
      </c>
      <c r="B44" s="302" t="s">
        <v>308</v>
      </c>
      <c r="C44" s="380">
        <f>+C45+C46</f>
        <v>0</v>
      </c>
      <c r="D44" s="380">
        <f>+D45+D46</f>
        <v>0</v>
      </c>
      <c r="E44" s="188">
        <f>+E45+E46</f>
        <v>0</v>
      </c>
    </row>
    <row r="45" spans="1:5" s="1" customFormat="1" ht="12" customHeight="1">
      <c r="A45" s="17" t="s">
        <v>145</v>
      </c>
      <c r="B45" s="183" t="s">
        <v>309</v>
      </c>
      <c r="C45" s="386"/>
      <c r="D45" s="386"/>
      <c r="E45" s="194"/>
    </row>
    <row r="46" spans="1:5" s="1" customFormat="1" ht="12" customHeight="1" thickBot="1">
      <c r="A46" s="14" t="s">
        <v>146</v>
      </c>
      <c r="B46" s="178" t="s">
        <v>313</v>
      </c>
      <c r="C46" s="383"/>
      <c r="D46" s="383"/>
      <c r="E46" s="191"/>
    </row>
    <row r="47" spans="1:5" s="1" customFormat="1" ht="12" customHeight="1" thickBot="1">
      <c r="A47" s="22" t="s">
        <v>75</v>
      </c>
      <c r="B47" s="302" t="s">
        <v>312</v>
      </c>
      <c r="C47" s="380">
        <f>+C48+C49+C50</f>
        <v>0</v>
      </c>
      <c r="D47" s="380">
        <f>+D48+D49+D50</f>
        <v>0</v>
      </c>
      <c r="E47" s="188">
        <f>+E48+E49+E50</f>
        <v>0</v>
      </c>
    </row>
    <row r="48" spans="1:5" s="1" customFormat="1" ht="12" customHeight="1">
      <c r="A48" s="17" t="s">
        <v>244</v>
      </c>
      <c r="B48" s="183" t="s">
        <v>242</v>
      </c>
      <c r="C48" s="393"/>
      <c r="D48" s="393"/>
      <c r="E48" s="394"/>
    </row>
    <row r="49" spans="1:5" s="1" customFormat="1" ht="12" customHeight="1">
      <c r="A49" s="15" t="s">
        <v>245</v>
      </c>
      <c r="B49" s="170" t="s">
        <v>243</v>
      </c>
      <c r="C49" s="388"/>
      <c r="D49" s="388"/>
      <c r="E49" s="196"/>
    </row>
    <row r="50" spans="1:5" s="1" customFormat="1" ht="17.25" customHeight="1" thickBot="1">
      <c r="A50" s="14" t="s">
        <v>356</v>
      </c>
      <c r="B50" s="178" t="s">
        <v>310</v>
      </c>
      <c r="C50" s="395"/>
      <c r="D50" s="395"/>
      <c r="E50" s="396"/>
    </row>
    <row r="51" spans="1:5" s="1" customFormat="1" ht="12" customHeight="1" thickBot="1">
      <c r="A51" s="22" t="s">
        <v>246</v>
      </c>
      <c r="B51" s="303" t="s">
        <v>311</v>
      </c>
      <c r="C51" s="397"/>
      <c r="D51" s="397"/>
      <c r="E51" s="197"/>
    </row>
    <row r="52" spans="1:5" s="1" customFormat="1" ht="12" customHeight="1" thickBot="1">
      <c r="A52" s="22" t="s">
        <v>77</v>
      </c>
      <c r="B52" s="26" t="s">
        <v>247</v>
      </c>
      <c r="C52" s="398">
        <f>+C7+C12+C21+C22+C31+C44+C47+C51</f>
        <v>0</v>
      </c>
      <c r="D52" s="398">
        <f>+D7+D12+D21+D22+D31+D44+D47+D51</f>
        <v>0</v>
      </c>
      <c r="E52" s="198">
        <f>+E7+E12+E21+E22+E31+E44+E47+E51</f>
        <v>0</v>
      </c>
    </row>
    <row r="53" spans="1:5" s="1" customFormat="1" ht="12" customHeight="1" thickBot="1">
      <c r="A53" s="174" t="s">
        <v>78</v>
      </c>
      <c r="B53" s="169" t="s">
        <v>314</v>
      </c>
      <c r="C53" s="399">
        <f>+C54+C60</f>
        <v>0</v>
      </c>
      <c r="D53" s="399">
        <f>+D54+D60</f>
        <v>0</v>
      </c>
      <c r="E53" s="199">
        <f>+E54+E60</f>
        <v>0</v>
      </c>
    </row>
    <row r="54" spans="1:5" s="1" customFormat="1" ht="12" customHeight="1">
      <c r="A54" s="304" t="s">
        <v>189</v>
      </c>
      <c r="B54" s="301" t="s">
        <v>385</v>
      </c>
      <c r="C54" s="381">
        <f>+C55+C56+C57+C58+C59</f>
        <v>0</v>
      </c>
      <c r="D54" s="381">
        <f>+D55+D56+D57+D58+D59</f>
        <v>0</v>
      </c>
      <c r="E54" s="190">
        <f>+E55+E56+E57+E58+E59</f>
        <v>0</v>
      </c>
    </row>
    <row r="55" spans="1:5" s="1" customFormat="1" ht="12" customHeight="1">
      <c r="A55" s="175" t="s">
        <v>326</v>
      </c>
      <c r="B55" s="170" t="s">
        <v>315</v>
      </c>
      <c r="C55" s="381"/>
      <c r="D55" s="381"/>
      <c r="E55" s="190"/>
    </row>
    <row r="56" spans="1:5" s="1" customFormat="1" ht="12" customHeight="1">
      <c r="A56" s="175" t="s">
        <v>327</v>
      </c>
      <c r="B56" s="170" t="s">
        <v>316</v>
      </c>
      <c r="C56" s="381"/>
      <c r="D56" s="381"/>
      <c r="E56" s="190"/>
    </row>
    <row r="57" spans="1:5" s="1" customFormat="1" ht="12" customHeight="1">
      <c r="A57" s="175" t="s">
        <v>328</v>
      </c>
      <c r="B57" s="170" t="s">
        <v>317</v>
      </c>
      <c r="C57" s="381"/>
      <c r="D57" s="381"/>
      <c r="E57" s="190"/>
    </row>
    <row r="58" spans="1:5" s="1" customFormat="1" ht="12" customHeight="1">
      <c r="A58" s="175" t="s">
        <v>329</v>
      </c>
      <c r="B58" s="170" t="s">
        <v>318</v>
      </c>
      <c r="C58" s="381"/>
      <c r="D58" s="381"/>
      <c r="E58" s="190"/>
    </row>
    <row r="59" spans="1:5" s="1" customFormat="1" ht="12" customHeight="1">
      <c r="A59" s="175" t="s">
        <v>330</v>
      </c>
      <c r="B59" s="170" t="s">
        <v>319</v>
      </c>
      <c r="C59" s="381"/>
      <c r="D59" s="381"/>
      <c r="E59" s="190"/>
    </row>
    <row r="60" spans="1:5" s="1" customFormat="1" ht="12" customHeight="1">
      <c r="A60" s="176" t="s">
        <v>190</v>
      </c>
      <c r="B60" s="171" t="s">
        <v>384</v>
      </c>
      <c r="C60" s="381">
        <f>+C61+C62+C63+C64+C65</f>
        <v>0</v>
      </c>
      <c r="D60" s="381">
        <f>+D61+D62+D63+D64+D65</f>
        <v>0</v>
      </c>
      <c r="E60" s="190">
        <f>+E61+E62+E63+E64+E65</f>
        <v>0</v>
      </c>
    </row>
    <row r="61" spans="1:5" s="1" customFormat="1" ht="12" customHeight="1">
      <c r="A61" s="175" t="s">
        <v>331</v>
      </c>
      <c r="B61" s="170" t="s">
        <v>320</v>
      </c>
      <c r="C61" s="381"/>
      <c r="D61" s="381"/>
      <c r="E61" s="190"/>
    </row>
    <row r="62" spans="1:5" s="1" customFormat="1" ht="12" customHeight="1">
      <c r="A62" s="175" t="s">
        <v>332</v>
      </c>
      <c r="B62" s="170" t="s">
        <v>321</v>
      </c>
      <c r="C62" s="381"/>
      <c r="D62" s="381"/>
      <c r="E62" s="190"/>
    </row>
    <row r="63" spans="1:5" s="1" customFormat="1" ht="12" customHeight="1">
      <c r="A63" s="175" t="s">
        <v>333</v>
      </c>
      <c r="B63" s="170" t="s">
        <v>322</v>
      </c>
      <c r="C63" s="381"/>
      <c r="D63" s="381"/>
      <c r="E63" s="190"/>
    </row>
    <row r="64" spans="1:5" s="1" customFormat="1" ht="12" customHeight="1">
      <c r="A64" s="175" t="s">
        <v>334</v>
      </c>
      <c r="B64" s="170" t="s">
        <v>323</v>
      </c>
      <c r="C64" s="381"/>
      <c r="D64" s="381"/>
      <c r="E64" s="190"/>
    </row>
    <row r="65" spans="1:5" s="1" customFormat="1" ht="12" customHeight="1" thickBot="1">
      <c r="A65" s="177" t="s">
        <v>335</v>
      </c>
      <c r="B65" s="178" t="s">
        <v>324</v>
      </c>
      <c r="C65" s="381"/>
      <c r="D65" s="381"/>
      <c r="E65" s="190"/>
    </row>
    <row r="66" spans="1:5" s="1" customFormat="1" ht="22.5" customHeight="1" thickBot="1">
      <c r="A66" s="179" t="s">
        <v>79</v>
      </c>
      <c r="B66" s="305" t="s">
        <v>382</v>
      </c>
      <c r="C66" s="399">
        <f>+C52+C53</f>
        <v>0</v>
      </c>
      <c r="D66" s="399">
        <f>+D52+D53</f>
        <v>0</v>
      </c>
      <c r="E66" s="199">
        <f>+E52+E53</f>
        <v>0</v>
      </c>
    </row>
    <row r="67" spans="1:5" s="1" customFormat="1" ht="12" customHeight="1" thickBot="1">
      <c r="A67" s="180" t="s">
        <v>80</v>
      </c>
      <c r="B67" s="306" t="s">
        <v>325</v>
      </c>
      <c r="C67" s="401"/>
      <c r="D67" s="401"/>
      <c r="E67" s="209"/>
    </row>
    <row r="68" spans="1:5" s="1" customFormat="1" ht="12.95" customHeight="1" thickBot="1">
      <c r="A68" s="179" t="s">
        <v>81</v>
      </c>
      <c r="B68" s="305" t="s">
        <v>383</v>
      </c>
      <c r="C68" s="402">
        <f>+C66+C67</f>
        <v>0</v>
      </c>
      <c r="D68" s="402">
        <f>+D66+D67</f>
        <v>0</v>
      </c>
      <c r="E68" s="210">
        <f>+E66+E67</f>
        <v>0</v>
      </c>
    </row>
    <row r="69" spans="1:5" ht="16.5" customHeight="1">
      <c r="A69" s="5"/>
      <c r="B69" s="6"/>
      <c r="C69" s="203"/>
      <c r="D69" s="203"/>
      <c r="E69" s="203"/>
    </row>
    <row r="70" spans="1:5" s="211" customFormat="1" ht="16.5" customHeight="1">
      <c r="A70" s="782" t="s">
        <v>97</v>
      </c>
      <c r="B70" s="782"/>
      <c r="C70" s="782"/>
      <c r="D70" s="782"/>
      <c r="E70" s="782"/>
    </row>
    <row r="71" spans="1:5" ht="38.1" customHeight="1" thickBot="1">
      <c r="A71" s="323" t="s">
        <v>197</v>
      </c>
      <c r="B71" s="323"/>
      <c r="C71" s="82"/>
      <c r="D71" s="82"/>
      <c r="E71" s="82" t="s">
        <v>355</v>
      </c>
    </row>
    <row r="72" spans="1:5" s="35" customFormat="1" ht="12" customHeight="1">
      <c r="A72" s="783" t="s">
        <v>129</v>
      </c>
      <c r="B72" s="785" t="s">
        <v>432</v>
      </c>
      <c r="C72" s="787" t="s">
        <v>0</v>
      </c>
      <c r="D72" s="787"/>
      <c r="E72" s="788"/>
    </row>
    <row r="73" spans="1:5" ht="12" customHeight="1" thickBot="1">
      <c r="A73" s="784"/>
      <c r="B73" s="786"/>
      <c r="C73" s="325" t="s">
        <v>433</v>
      </c>
      <c r="D73" s="325" t="s">
        <v>440</v>
      </c>
      <c r="E73" s="326" t="s">
        <v>441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248</v>
      </c>
      <c r="C75" s="379">
        <f>+C76+C77+C78+C79+C80</f>
        <v>0</v>
      </c>
      <c r="D75" s="379">
        <f>+D76+D77+D78+D79+D80</f>
        <v>0</v>
      </c>
      <c r="E75" s="187">
        <f>+E76+E77+E78+E79+E80</f>
        <v>0</v>
      </c>
    </row>
    <row r="76" spans="1:5" ht="12" customHeight="1">
      <c r="A76" s="19" t="s">
        <v>151</v>
      </c>
      <c r="B76" s="11" t="s">
        <v>98</v>
      </c>
      <c r="C76" s="382"/>
      <c r="D76" s="382"/>
      <c r="E76" s="189"/>
    </row>
    <row r="77" spans="1:5" ht="12" customHeight="1">
      <c r="A77" s="15" t="s">
        <v>152</v>
      </c>
      <c r="B77" s="8" t="s">
        <v>249</v>
      </c>
      <c r="C77" s="381"/>
      <c r="D77" s="381"/>
      <c r="E77" s="190"/>
    </row>
    <row r="78" spans="1:5" ht="12" customHeight="1">
      <c r="A78" s="15" t="s">
        <v>153</v>
      </c>
      <c r="B78" s="8" t="s">
        <v>180</v>
      </c>
      <c r="C78" s="387"/>
      <c r="D78" s="387"/>
      <c r="E78" s="195"/>
    </row>
    <row r="79" spans="1:5" ht="12" customHeight="1">
      <c r="A79" s="15" t="s">
        <v>154</v>
      </c>
      <c r="B79" s="12" t="s">
        <v>250</v>
      </c>
      <c r="C79" s="387"/>
      <c r="D79" s="387"/>
      <c r="E79" s="195"/>
    </row>
    <row r="80" spans="1:5" ht="12" customHeight="1">
      <c r="A80" s="15" t="s">
        <v>163</v>
      </c>
      <c r="B80" s="21" t="s">
        <v>251</v>
      </c>
      <c r="C80" s="387"/>
      <c r="D80" s="387"/>
      <c r="E80" s="195"/>
    </row>
    <row r="81" spans="1:5" ht="12" customHeight="1">
      <c r="A81" s="15" t="s">
        <v>155</v>
      </c>
      <c r="B81" s="8" t="s">
        <v>269</v>
      </c>
      <c r="C81" s="387"/>
      <c r="D81" s="387"/>
      <c r="E81" s="195"/>
    </row>
    <row r="82" spans="1:5" ht="12" customHeight="1">
      <c r="A82" s="15" t="s">
        <v>156</v>
      </c>
      <c r="B82" s="85" t="s">
        <v>270</v>
      </c>
      <c r="C82" s="387"/>
      <c r="D82" s="387"/>
      <c r="E82" s="195"/>
    </row>
    <row r="83" spans="1:5" ht="12" customHeight="1">
      <c r="A83" s="15" t="s">
        <v>164</v>
      </c>
      <c r="B83" s="85" t="s">
        <v>336</v>
      </c>
      <c r="C83" s="387"/>
      <c r="D83" s="387"/>
      <c r="E83" s="195"/>
    </row>
    <row r="84" spans="1:5" ht="12" customHeight="1">
      <c r="A84" s="15" t="s">
        <v>165</v>
      </c>
      <c r="B84" s="86" t="s">
        <v>271</v>
      </c>
      <c r="C84" s="387"/>
      <c r="D84" s="387"/>
      <c r="E84" s="195"/>
    </row>
    <row r="85" spans="1:5" ht="12" customHeight="1">
      <c r="A85" s="14" t="s">
        <v>166</v>
      </c>
      <c r="B85" s="87" t="s">
        <v>272</v>
      </c>
      <c r="C85" s="387"/>
      <c r="D85" s="387"/>
      <c r="E85" s="195"/>
    </row>
    <row r="86" spans="1:5" ht="12" customHeight="1">
      <c r="A86" s="15" t="s">
        <v>167</v>
      </c>
      <c r="B86" s="87" t="s">
        <v>273</v>
      </c>
      <c r="C86" s="387"/>
      <c r="D86" s="387"/>
      <c r="E86" s="195"/>
    </row>
    <row r="87" spans="1:5" ht="12" customHeight="1" thickBot="1">
      <c r="A87" s="20" t="s">
        <v>169</v>
      </c>
      <c r="B87" s="88" t="s">
        <v>274</v>
      </c>
      <c r="C87" s="403"/>
      <c r="D87" s="403"/>
      <c r="E87" s="204"/>
    </row>
    <row r="88" spans="1:5" ht="12" customHeight="1" thickBot="1">
      <c r="A88" s="22" t="s">
        <v>69</v>
      </c>
      <c r="B88" s="29" t="s">
        <v>357</v>
      </c>
      <c r="C88" s="380">
        <f>+C89+C90+C91</f>
        <v>0</v>
      </c>
      <c r="D88" s="380">
        <f>+D89+D90+D91</f>
        <v>0</v>
      </c>
      <c r="E88" s="188">
        <f>+E89+E90+E91</f>
        <v>0</v>
      </c>
    </row>
    <row r="89" spans="1:5" ht="12" customHeight="1">
      <c r="A89" s="17" t="s">
        <v>157</v>
      </c>
      <c r="B89" s="8" t="s">
        <v>337</v>
      </c>
      <c r="C89" s="386"/>
      <c r="D89" s="386"/>
      <c r="E89" s="194"/>
    </row>
    <row r="90" spans="1:5" ht="12" customHeight="1">
      <c r="A90" s="17" t="s">
        <v>158</v>
      </c>
      <c r="B90" s="13" t="s">
        <v>253</v>
      </c>
      <c r="C90" s="381"/>
      <c r="D90" s="381"/>
      <c r="E90" s="190"/>
    </row>
    <row r="91" spans="1:5" ht="12" customHeight="1">
      <c r="A91" s="17" t="s">
        <v>159</v>
      </c>
      <c r="B91" s="170" t="s">
        <v>358</v>
      </c>
      <c r="C91" s="381"/>
      <c r="D91" s="381"/>
      <c r="E91" s="190"/>
    </row>
    <row r="92" spans="1:5" ht="22.5">
      <c r="A92" s="17" t="s">
        <v>160</v>
      </c>
      <c r="B92" s="170" t="s">
        <v>423</v>
      </c>
      <c r="C92" s="381"/>
      <c r="D92" s="381"/>
      <c r="E92" s="190"/>
    </row>
    <row r="93" spans="1:5" ht="12" customHeight="1">
      <c r="A93" s="17" t="s">
        <v>161</v>
      </c>
      <c r="B93" s="170" t="s">
        <v>359</v>
      </c>
      <c r="C93" s="381"/>
      <c r="D93" s="381"/>
      <c r="E93" s="190"/>
    </row>
    <row r="94" spans="1:5" ht="12" customHeight="1">
      <c r="A94" s="17" t="s">
        <v>168</v>
      </c>
      <c r="B94" s="170" t="s">
        <v>360</v>
      </c>
      <c r="C94" s="381"/>
      <c r="D94" s="381"/>
      <c r="E94" s="190"/>
    </row>
    <row r="95" spans="1:5" ht="12" customHeight="1">
      <c r="A95" s="17" t="s">
        <v>170</v>
      </c>
      <c r="B95" s="307" t="s">
        <v>340</v>
      </c>
      <c r="C95" s="381"/>
      <c r="D95" s="381"/>
      <c r="E95" s="190"/>
    </row>
    <row r="96" spans="1:5" ht="24" customHeight="1">
      <c r="A96" s="17" t="s">
        <v>254</v>
      </c>
      <c r="B96" s="307" t="s">
        <v>341</v>
      </c>
      <c r="C96" s="381"/>
      <c r="D96" s="381"/>
      <c r="E96" s="190"/>
    </row>
    <row r="97" spans="1:5" ht="21.75" customHeight="1">
      <c r="A97" s="17" t="s">
        <v>255</v>
      </c>
      <c r="B97" s="307" t="s">
        <v>339</v>
      </c>
      <c r="C97" s="381"/>
      <c r="D97" s="381"/>
      <c r="E97" s="190"/>
    </row>
    <row r="98" spans="1:5" ht="12" customHeight="1" thickBot="1">
      <c r="A98" s="14" t="s">
        <v>256</v>
      </c>
      <c r="B98" s="308" t="s">
        <v>453</v>
      </c>
      <c r="C98" s="387"/>
      <c r="D98" s="387"/>
      <c r="E98" s="195"/>
    </row>
    <row r="99" spans="1:5" ht="12" customHeight="1" thickBot="1">
      <c r="A99" s="22" t="s">
        <v>70</v>
      </c>
      <c r="B99" s="73" t="s">
        <v>361</v>
      </c>
      <c r="C99" s="380">
        <f>+C100+C101</f>
        <v>0</v>
      </c>
      <c r="D99" s="380">
        <f>+D100+D101</f>
        <v>0</v>
      </c>
      <c r="E99" s="188">
        <f>+E100+E101</f>
        <v>0</v>
      </c>
    </row>
    <row r="100" spans="1:5" s="168" customFormat="1" ht="12" customHeight="1">
      <c r="A100" s="17" t="s">
        <v>131</v>
      </c>
      <c r="B100" s="10" t="s">
        <v>112</v>
      </c>
      <c r="C100" s="386"/>
      <c r="D100" s="386"/>
      <c r="E100" s="194"/>
    </row>
    <row r="101" spans="1:5" ht="12" customHeight="1" thickBot="1">
      <c r="A101" s="18" t="s">
        <v>132</v>
      </c>
      <c r="B101" s="13" t="s">
        <v>113</v>
      </c>
      <c r="C101" s="387"/>
      <c r="D101" s="387"/>
      <c r="E101" s="195"/>
    </row>
    <row r="102" spans="1:5" ht="12" customHeight="1" thickBot="1">
      <c r="A102" s="174" t="s">
        <v>71</v>
      </c>
      <c r="B102" s="169" t="s">
        <v>342</v>
      </c>
      <c r="C102" s="404"/>
      <c r="D102" s="404"/>
      <c r="E102" s="405"/>
    </row>
    <row r="103" spans="1:5" ht="12" customHeight="1" thickBot="1">
      <c r="A103" s="166" t="s">
        <v>72</v>
      </c>
      <c r="B103" s="167" t="s">
        <v>201</v>
      </c>
      <c r="C103" s="379">
        <f>+C75+C88+C99+C102</f>
        <v>0</v>
      </c>
      <c r="D103" s="379">
        <f>+D75+D88+D99+D102</f>
        <v>0</v>
      </c>
      <c r="E103" s="187">
        <f>+E75+E88+E99+E102</f>
        <v>0</v>
      </c>
    </row>
    <row r="104" spans="1:5" ht="12" customHeight="1" thickBot="1">
      <c r="A104" s="174" t="s">
        <v>73</v>
      </c>
      <c r="B104" s="169" t="s">
        <v>424</v>
      </c>
      <c r="C104" s="380">
        <f>+C105+C113</f>
        <v>0</v>
      </c>
      <c r="D104" s="380">
        <f>+D105+D113</f>
        <v>0</v>
      </c>
      <c r="E104" s="188">
        <f>+E105+E113</f>
        <v>0</v>
      </c>
    </row>
    <row r="105" spans="1:5" ht="12" customHeight="1" thickBot="1">
      <c r="A105" s="181" t="s">
        <v>138</v>
      </c>
      <c r="B105" s="309" t="s">
        <v>1142</v>
      </c>
      <c r="C105" s="380">
        <f>+C106+C107+C108+C109+C110+C111+C112</f>
        <v>0</v>
      </c>
      <c r="D105" s="380">
        <f>+D106+D107+D108+D109+D110+D111+D112</f>
        <v>0</v>
      </c>
      <c r="E105" s="188">
        <f>+E106+E107+E108+E109+E110+E111+E112</f>
        <v>0</v>
      </c>
    </row>
    <row r="106" spans="1:5" ht="12" customHeight="1">
      <c r="A106" s="182" t="s">
        <v>141</v>
      </c>
      <c r="B106" s="183" t="s">
        <v>343</v>
      </c>
      <c r="C106" s="381"/>
      <c r="D106" s="381"/>
      <c r="E106" s="190"/>
    </row>
    <row r="107" spans="1:5" ht="12" customHeight="1">
      <c r="A107" s="175" t="s">
        <v>142</v>
      </c>
      <c r="B107" s="170" t="s">
        <v>344</v>
      </c>
      <c r="C107" s="381"/>
      <c r="D107" s="381"/>
      <c r="E107" s="190"/>
    </row>
    <row r="108" spans="1:5" ht="12" customHeight="1">
      <c r="A108" s="175" t="s">
        <v>143</v>
      </c>
      <c r="B108" s="170" t="s">
        <v>345</v>
      </c>
      <c r="C108" s="381"/>
      <c r="D108" s="381"/>
      <c r="E108" s="190"/>
    </row>
    <row r="109" spans="1:5" ht="12" customHeight="1">
      <c r="A109" s="175" t="s">
        <v>144</v>
      </c>
      <c r="B109" s="170" t="s">
        <v>346</v>
      </c>
      <c r="C109" s="381"/>
      <c r="D109" s="381"/>
      <c r="E109" s="190"/>
    </row>
    <row r="110" spans="1:5" ht="12" customHeight="1">
      <c r="A110" s="175" t="s">
        <v>239</v>
      </c>
      <c r="B110" s="170" t="s">
        <v>347</v>
      </c>
      <c r="C110" s="381"/>
      <c r="D110" s="381"/>
      <c r="E110" s="190"/>
    </row>
    <row r="111" spans="1:5" ht="12" customHeight="1">
      <c r="A111" s="175" t="s">
        <v>257</v>
      </c>
      <c r="B111" s="170" t="s">
        <v>348</v>
      </c>
      <c r="C111" s="381"/>
      <c r="D111" s="381"/>
      <c r="E111" s="190"/>
    </row>
    <row r="112" spans="1:5" ht="12" customHeight="1" thickBot="1">
      <c r="A112" s="184" t="s">
        <v>258</v>
      </c>
      <c r="B112" s="185" t="s">
        <v>349</v>
      </c>
      <c r="C112" s="381"/>
      <c r="D112" s="381"/>
      <c r="E112" s="190"/>
    </row>
    <row r="113" spans="1:5" ht="12" customHeight="1" thickBot="1">
      <c r="A113" s="181" t="s">
        <v>139</v>
      </c>
      <c r="B113" s="309" t="s">
        <v>1143</v>
      </c>
      <c r="C113" s="380">
        <f>+C114+C115+C116+C117+C118+C119+C120+C121</f>
        <v>0</v>
      </c>
      <c r="D113" s="380">
        <f>+D114+D115+D116+D117+D118+D119+D120+D121</f>
        <v>0</v>
      </c>
      <c r="E113" s="188">
        <f>+E114+E115+E116+E117+E118+E119+E120+E121</f>
        <v>0</v>
      </c>
    </row>
    <row r="114" spans="1:5" ht="12" customHeight="1">
      <c r="A114" s="182" t="s">
        <v>147</v>
      </c>
      <c r="B114" s="183" t="s">
        <v>343</v>
      </c>
      <c r="C114" s="381"/>
      <c r="D114" s="381"/>
      <c r="E114" s="190"/>
    </row>
    <row r="115" spans="1:5" ht="12" customHeight="1">
      <c r="A115" s="175" t="s">
        <v>148</v>
      </c>
      <c r="B115" s="170" t="s">
        <v>350</v>
      </c>
      <c r="C115" s="381"/>
      <c r="D115" s="381"/>
      <c r="E115" s="190"/>
    </row>
    <row r="116" spans="1:5" ht="12" customHeight="1">
      <c r="A116" s="175" t="s">
        <v>149</v>
      </c>
      <c r="B116" s="170" t="s">
        <v>345</v>
      </c>
      <c r="C116" s="381"/>
      <c r="D116" s="381"/>
      <c r="E116" s="190"/>
    </row>
    <row r="117" spans="1:5" ht="12" customHeight="1">
      <c r="A117" s="175" t="s">
        <v>150</v>
      </c>
      <c r="B117" s="170" t="s">
        <v>346</v>
      </c>
      <c r="C117" s="381"/>
      <c r="D117" s="381"/>
      <c r="E117" s="190"/>
    </row>
    <row r="118" spans="1:5" ht="12" customHeight="1">
      <c r="A118" s="175" t="s">
        <v>240</v>
      </c>
      <c r="B118" s="170" t="s">
        <v>347</v>
      </c>
      <c r="C118" s="381"/>
      <c r="D118" s="381"/>
      <c r="E118" s="190"/>
    </row>
    <row r="119" spans="1:5" ht="12" customHeight="1">
      <c r="A119" s="175" t="s">
        <v>259</v>
      </c>
      <c r="B119" s="170" t="s">
        <v>351</v>
      </c>
      <c r="C119" s="381"/>
      <c r="D119" s="381"/>
      <c r="E119" s="190"/>
    </row>
    <row r="120" spans="1:5" ht="12" customHeight="1">
      <c r="A120" s="175" t="s">
        <v>260</v>
      </c>
      <c r="B120" s="170" t="s">
        <v>349</v>
      </c>
      <c r="C120" s="381"/>
      <c r="D120" s="381"/>
      <c r="E120" s="190"/>
    </row>
    <row r="121" spans="1:9" ht="15" customHeight="1" thickBot="1">
      <c r="A121" s="184" t="s">
        <v>261</v>
      </c>
      <c r="B121" s="185" t="s">
        <v>425</v>
      </c>
      <c r="C121" s="381"/>
      <c r="D121" s="381"/>
      <c r="E121" s="190"/>
      <c r="F121" s="36"/>
      <c r="G121" s="74"/>
      <c r="H121" s="74"/>
      <c r="I121" s="74"/>
    </row>
    <row r="122" spans="1:5" s="1" customFormat="1" ht="22.5" customHeight="1" thickBot="1">
      <c r="A122" s="174" t="s">
        <v>74</v>
      </c>
      <c r="B122" s="305" t="s">
        <v>352</v>
      </c>
      <c r="C122" s="406">
        <f>+C103+C104</f>
        <v>0</v>
      </c>
      <c r="D122" s="406">
        <f>+D103+D104</f>
        <v>0</v>
      </c>
      <c r="E122" s="205">
        <f>+E103+E104</f>
        <v>0</v>
      </c>
    </row>
    <row r="123" spans="1:5" ht="13.5" customHeight="1" thickBot="1">
      <c r="A123" s="174" t="s">
        <v>75</v>
      </c>
      <c r="B123" s="305" t="s">
        <v>353</v>
      </c>
      <c r="C123" s="407"/>
      <c r="D123" s="407"/>
      <c r="E123" s="206"/>
    </row>
    <row r="124" spans="1:5" ht="16.5" thickBot="1">
      <c r="A124" s="186" t="s">
        <v>76</v>
      </c>
      <c r="B124" s="306" t="s">
        <v>354</v>
      </c>
      <c r="C124" s="399">
        <f>+C122+C123</f>
        <v>0</v>
      </c>
      <c r="D124" s="399">
        <f>+D122+D123</f>
        <v>0</v>
      </c>
      <c r="E124" s="199">
        <f>+E122+E123</f>
        <v>0</v>
      </c>
    </row>
    <row r="125" spans="1:5" ht="15" customHeight="1">
      <c r="A125" s="310"/>
      <c r="B125" s="310"/>
      <c r="C125" s="311"/>
      <c r="D125" s="311"/>
      <c r="E125" s="311"/>
    </row>
    <row r="126" spans="1:5" ht="13.5" customHeight="1">
      <c r="A126" s="324" t="s">
        <v>204</v>
      </c>
      <c r="B126" s="324"/>
      <c r="C126" s="324"/>
      <c r="D126" s="324"/>
      <c r="E126" s="324"/>
    </row>
    <row r="127" spans="1:5" ht="15" customHeight="1" thickBot="1">
      <c r="A127" s="322" t="s">
        <v>198</v>
      </c>
      <c r="B127" s="322"/>
      <c r="C127" s="208"/>
      <c r="D127" s="208"/>
      <c r="E127" s="208" t="s">
        <v>355</v>
      </c>
    </row>
    <row r="128" spans="1:5" ht="21.75" thickBot="1">
      <c r="A128" s="22">
        <v>1</v>
      </c>
      <c r="B128" s="29" t="s">
        <v>268</v>
      </c>
      <c r="C128" s="207">
        <f>+C52-C103</f>
        <v>0</v>
      </c>
      <c r="D128" s="207">
        <f>+D52-D103</f>
        <v>0</v>
      </c>
      <c r="E128" s="188">
        <f>+E52-E103</f>
        <v>0</v>
      </c>
    </row>
  </sheetData>
  <sheetProtection sheet="1" objects="1" scenarios="1"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.......................Önkormányzat
2013. ÉVI ZÁRSZÁMADÁS
ÁLLAMI (ÁLLAMIGAZGATÁSI) FELADATOK MÉRLEGE&amp;10
&amp;R&amp;"Times New Roman CE,Félkövér dőlt"&amp;11 1.4. melléklet a ....../2014. (......) önkormányzati rendelethez</oddHeader>
  </headerFooter>
  <rowBreaks count="1" manualBreakCount="1">
    <brk id="6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6.875" style="46" customWidth="1"/>
    <col min="2" max="2" width="55.125" style="102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23" t="s">
        <v>1224</v>
      </c>
      <c r="C1" s="224"/>
      <c r="D1" s="224"/>
      <c r="E1" s="224"/>
      <c r="F1" s="224"/>
      <c r="G1" s="224"/>
      <c r="H1" s="224"/>
      <c r="I1" s="224"/>
      <c r="J1" s="791" t="s">
        <v>483</v>
      </c>
    </row>
    <row r="2" spans="7:10" ht="14.25" thickBot="1">
      <c r="G2" s="225"/>
      <c r="H2" s="225"/>
      <c r="I2" s="225" t="s">
        <v>121</v>
      </c>
      <c r="J2" s="791"/>
    </row>
    <row r="3" spans="1:10" ht="18" customHeight="1" thickBot="1">
      <c r="A3" s="789" t="s">
        <v>129</v>
      </c>
      <c r="B3" s="226" t="s">
        <v>106</v>
      </c>
      <c r="C3" s="227"/>
      <c r="D3" s="227"/>
      <c r="E3" s="227"/>
      <c r="F3" s="226" t="s">
        <v>110</v>
      </c>
      <c r="G3" s="228"/>
      <c r="H3" s="228"/>
      <c r="I3" s="228"/>
      <c r="J3" s="791"/>
    </row>
    <row r="4" spans="1:10" s="229" customFormat="1" ht="35.25" customHeight="1" thickBot="1">
      <c r="A4" s="790"/>
      <c r="B4" s="103" t="s">
        <v>122</v>
      </c>
      <c r="C4" s="327" t="s">
        <v>1</v>
      </c>
      <c r="D4" s="328" t="s">
        <v>2</v>
      </c>
      <c r="E4" s="327" t="s">
        <v>484</v>
      </c>
      <c r="F4" s="103" t="s">
        <v>122</v>
      </c>
      <c r="G4" s="327" t="s">
        <v>1</v>
      </c>
      <c r="H4" s="328" t="s">
        <v>2</v>
      </c>
      <c r="I4" s="327" t="s">
        <v>484</v>
      </c>
      <c r="J4" s="791"/>
    </row>
    <row r="5" spans="1:10" s="234" customFormat="1" ht="12" customHeight="1" thickBot="1">
      <c r="A5" s="230">
        <v>1</v>
      </c>
      <c r="B5" s="231">
        <v>2</v>
      </c>
      <c r="C5" s="232">
        <v>3</v>
      </c>
      <c r="D5" s="232">
        <v>4</v>
      </c>
      <c r="E5" s="232">
        <v>5</v>
      </c>
      <c r="F5" s="231">
        <v>6</v>
      </c>
      <c r="G5" s="232">
        <v>7</v>
      </c>
      <c r="H5" s="232">
        <v>8</v>
      </c>
      <c r="I5" s="233">
        <v>9</v>
      </c>
      <c r="J5" s="791"/>
    </row>
    <row r="6" spans="1:10" ht="12.95" customHeight="1">
      <c r="A6" s="235" t="s">
        <v>68</v>
      </c>
      <c r="B6" s="236" t="s">
        <v>225</v>
      </c>
      <c r="C6" s="212">
        <v>1878</v>
      </c>
      <c r="D6" s="212">
        <v>1860</v>
      </c>
      <c r="E6" s="212">
        <v>2163</v>
      </c>
      <c r="F6" s="236" t="s">
        <v>123</v>
      </c>
      <c r="G6" s="212">
        <v>4103</v>
      </c>
      <c r="H6" s="212">
        <v>4210</v>
      </c>
      <c r="I6" s="218">
        <v>3965</v>
      </c>
      <c r="J6" s="791"/>
    </row>
    <row r="7" spans="1:10" ht="12.95" customHeight="1">
      <c r="A7" s="237" t="s">
        <v>69</v>
      </c>
      <c r="B7" s="238" t="s">
        <v>107</v>
      </c>
      <c r="C7" s="213">
        <v>235</v>
      </c>
      <c r="D7" s="213">
        <v>253</v>
      </c>
      <c r="E7" s="213">
        <v>639</v>
      </c>
      <c r="F7" s="238" t="s">
        <v>249</v>
      </c>
      <c r="G7" s="213">
        <v>1131</v>
      </c>
      <c r="H7" s="213">
        <v>1084</v>
      </c>
      <c r="I7" s="219">
        <v>1001</v>
      </c>
      <c r="J7" s="791"/>
    </row>
    <row r="8" spans="1:10" ht="12.95" customHeight="1">
      <c r="A8" s="237" t="s">
        <v>70</v>
      </c>
      <c r="B8" s="238" t="s">
        <v>109</v>
      </c>
      <c r="C8" s="213">
        <v>326</v>
      </c>
      <c r="D8" s="213">
        <v>326</v>
      </c>
      <c r="E8" s="213">
        <v>329</v>
      </c>
      <c r="F8" s="238" t="s">
        <v>375</v>
      </c>
      <c r="G8" s="213">
        <v>4597</v>
      </c>
      <c r="H8" s="213">
        <v>5254</v>
      </c>
      <c r="I8" s="219">
        <v>4656</v>
      </c>
      <c r="J8" s="791"/>
    </row>
    <row r="9" spans="1:10" ht="12.95" customHeight="1">
      <c r="A9" s="237" t="s">
        <v>71</v>
      </c>
      <c r="B9" s="239" t="s">
        <v>362</v>
      </c>
      <c r="C9" s="213">
        <v>11359</v>
      </c>
      <c r="D9" s="213">
        <v>14461</v>
      </c>
      <c r="E9" s="213">
        <v>14461</v>
      </c>
      <c r="F9" s="238" t="s">
        <v>250</v>
      </c>
      <c r="G9" s="213"/>
      <c r="H9" s="213"/>
      <c r="I9" s="219"/>
      <c r="J9" s="791"/>
    </row>
    <row r="10" spans="1:10" ht="12.95" customHeight="1">
      <c r="A10" s="237" t="s">
        <v>72</v>
      </c>
      <c r="B10" s="238" t="s">
        <v>363</v>
      </c>
      <c r="C10" s="213">
        <v>956</v>
      </c>
      <c r="D10" s="213">
        <v>636</v>
      </c>
      <c r="E10" s="213">
        <v>735</v>
      </c>
      <c r="F10" s="238" t="s">
        <v>251</v>
      </c>
      <c r="G10" s="213">
        <v>7124</v>
      </c>
      <c r="H10" s="213">
        <v>8155</v>
      </c>
      <c r="I10" s="219">
        <v>7231</v>
      </c>
      <c r="J10" s="791"/>
    </row>
    <row r="11" spans="1:10" ht="12.95" customHeight="1">
      <c r="A11" s="237" t="s">
        <v>73</v>
      </c>
      <c r="B11" s="238" t="s">
        <v>396</v>
      </c>
      <c r="C11" s="214"/>
      <c r="D11" s="214"/>
      <c r="E11" s="214"/>
      <c r="F11" s="238" t="s">
        <v>99</v>
      </c>
      <c r="G11" s="213">
        <v>4000</v>
      </c>
      <c r="H11" s="213">
        <v>5776</v>
      </c>
      <c r="I11" s="219"/>
      <c r="J11" s="791"/>
    </row>
    <row r="12" spans="1:10" ht="12.95" customHeight="1">
      <c r="A12" s="237" t="s">
        <v>74</v>
      </c>
      <c r="B12" s="238" t="s">
        <v>364</v>
      </c>
      <c r="C12" s="213"/>
      <c r="D12" s="213">
        <v>148</v>
      </c>
      <c r="E12" s="213">
        <v>148</v>
      </c>
      <c r="F12" s="40" t="s">
        <v>461</v>
      </c>
      <c r="G12" s="213"/>
      <c r="H12" s="213"/>
      <c r="I12" s="219"/>
      <c r="J12" s="791"/>
    </row>
    <row r="13" spans="1:10" ht="12.95" customHeight="1">
      <c r="A13" s="237" t="s">
        <v>75</v>
      </c>
      <c r="B13" s="238" t="s">
        <v>365</v>
      </c>
      <c r="C13" s="213"/>
      <c r="D13" s="213"/>
      <c r="E13" s="213"/>
      <c r="F13" s="40"/>
      <c r="G13" s="213"/>
      <c r="H13" s="213"/>
      <c r="I13" s="219"/>
      <c r="J13" s="791"/>
    </row>
    <row r="14" spans="1:10" ht="12.95" customHeight="1">
      <c r="A14" s="237" t="s">
        <v>76</v>
      </c>
      <c r="B14" s="240" t="s">
        <v>366</v>
      </c>
      <c r="C14" s="214"/>
      <c r="D14" s="214"/>
      <c r="E14" s="214"/>
      <c r="F14" s="40"/>
      <c r="G14" s="213"/>
      <c r="H14" s="213"/>
      <c r="I14" s="219"/>
      <c r="J14" s="791"/>
    </row>
    <row r="15" spans="1:10" ht="12.95" customHeight="1">
      <c r="A15" s="237" t="s">
        <v>77</v>
      </c>
      <c r="B15" s="40"/>
      <c r="C15" s="213"/>
      <c r="D15" s="213"/>
      <c r="E15" s="213"/>
      <c r="F15" s="40"/>
      <c r="G15" s="213"/>
      <c r="H15" s="213"/>
      <c r="I15" s="219"/>
      <c r="J15" s="791"/>
    </row>
    <row r="16" spans="1:10" ht="12.95" customHeight="1">
      <c r="A16" s="237" t="s">
        <v>78</v>
      </c>
      <c r="B16" s="40"/>
      <c r="C16" s="213"/>
      <c r="D16" s="213"/>
      <c r="E16" s="213"/>
      <c r="F16" s="40"/>
      <c r="G16" s="213"/>
      <c r="H16" s="213"/>
      <c r="I16" s="219"/>
      <c r="J16" s="791"/>
    </row>
    <row r="17" spans="1:10" ht="12.95" customHeight="1" thickBot="1">
      <c r="A17" s="237" t="s">
        <v>79</v>
      </c>
      <c r="B17" s="49"/>
      <c r="C17" s="215"/>
      <c r="D17" s="215"/>
      <c r="E17" s="215"/>
      <c r="F17" s="40"/>
      <c r="G17" s="215"/>
      <c r="H17" s="215"/>
      <c r="I17" s="220"/>
      <c r="J17" s="791"/>
    </row>
    <row r="18" spans="1:10" ht="15.95" customHeight="1" thickBot="1">
      <c r="A18" s="241" t="s">
        <v>80</v>
      </c>
      <c r="B18" s="75" t="s">
        <v>389</v>
      </c>
      <c r="C18" s="216">
        <f>+C6+C7+C8+C9+C10+C12+C13+C14+C15+C16+C17</f>
        <v>14754</v>
      </c>
      <c r="D18" s="216">
        <f>+D6+D7+D8+D9+D10+D12+D13+D14+D15+D16+D17</f>
        <v>17684</v>
      </c>
      <c r="E18" s="216">
        <f>+E6+E7+E8+E9+E10+E12+E13+E14+E15+E16+E17</f>
        <v>18475</v>
      </c>
      <c r="F18" s="75" t="s">
        <v>388</v>
      </c>
      <c r="G18" s="216">
        <f>SUM(G6:G17)</f>
        <v>20955</v>
      </c>
      <c r="H18" s="216">
        <f>SUM(H6:H17)</f>
        <v>24479</v>
      </c>
      <c r="I18" s="221">
        <f>SUM(I6:I17)</f>
        <v>16853</v>
      </c>
      <c r="J18" s="791"/>
    </row>
    <row r="19" spans="1:10" ht="12.95" customHeight="1">
      <c r="A19" s="242" t="s">
        <v>81</v>
      </c>
      <c r="B19" s="243" t="s">
        <v>367</v>
      </c>
      <c r="C19" s="244">
        <f>+C20+C21+C22+C23</f>
        <v>6201</v>
      </c>
      <c r="D19" s="244">
        <f>+D20+D21+D22+D23</f>
        <v>6795</v>
      </c>
      <c r="E19" s="244">
        <f>+E20+E21+E22+E23</f>
        <v>6795</v>
      </c>
      <c r="F19" s="245" t="s">
        <v>262</v>
      </c>
      <c r="G19" s="217"/>
      <c r="H19" s="217"/>
      <c r="I19" s="222"/>
      <c r="J19" s="791"/>
    </row>
    <row r="20" spans="1:10" ht="12.95" customHeight="1">
      <c r="A20" s="246" t="s">
        <v>82</v>
      </c>
      <c r="B20" s="245" t="s">
        <v>315</v>
      </c>
      <c r="C20" s="60">
        <v>6201</v>
      </c>
      <c r="D20" s="60">
        <v>6795</v>
      </c>
      <c r="E20" s="60">
        <v>6795</v>
      </c>
      <c r="F20" s="245" t="s">
        <v>263</v>
      </c>
      <c r="G20" s="60"/>
      <c r="H20" s="60"/>
      <c r="I20" s="61"/>
      <c r="J20" s="791"/>
    </row>
    <row r="21" spans="1:10" ht="12.95" customHeight="1">
      <c r="A21" s="246" t="s">
        <v>83</v>
      </c>
      <c r="B21" s="245" t="s">
        <v>316</v>
      </c>
      <c r="C21" s="60"/>
      <c r="D21" s="60"/>
      <c r="E21" s="60"/>
      <c r="F21" s="245" t="s">
        <v>202</v>
      </c>
      <c r="G21" s="60"/>
      <c r="H21" s="60"/>
      <c r="I21" s="61"/>
      <c r="J21" s="791"/>
    </row>
    <row r="22" spans="1:10" ht="12.95" customHeight="1">
      <c r="A22" s="246" t="s">
        <v>84</v>
      </c>
      <c r="B22" s="245" t="s">
        <v>368</v>
      </c>
      <c r="C22" s="60"/>
      <c r="D22" s="60"/>
      <c r="E22" s="60"/>
      <c r="F22" s="245" t="s">
        <v>203</v>
      </c>
      <c r="G22" s="60"/>
      <c r="H22" s="60"/>
      <c r="I22" s="61"/>
      <c r="J22" s="791"/>
    </row>
    <row r="23" spans="1:10" ht="12.95" customHeight="1">
      <c r="A23" s="246" t="s">
        <v>85</v>
      </c>
      <c r="B23" s="245" t="s">
        <v>369</v>
      </c>
      <c r="C23" s="60"/>
      <c r="D23" s="60"/>
      <c r="E23" s="60"/>
      <c r="F23" s="243" t="s">
        <v>376</v>
      </c>
      <c r="G23" s="60"/>
      <c r="H23" s="60"/>
      <c r="I23" s="61"/>
      <c r="J23" s="791"/>
    </row>
    <row r="24" spans="1:10" ht="12.95" customHeight="1">
      <c r="A24" s="246" t="s">
        <v>86</v>
      </c>
      <c r="B24" s="245" t="s">
        <v>370</v>
      </c>
      <c r="C24" s="247">
        <f>+C25+C26</f>
        <v>0</v>
      </c>
      <c r="D24" s="247">
        <f>+D25+D26</f>
        <v>0</v>
      </c>
      <c r="E24" s="247">
        <f>+E25+E26</f>
        <v>0</v>
      </c>
      <c r="F24" s="245" t="s">
        <v>264</v>
      </c>
      <c r="G24" s="60"/>
      <c r="H24" s="60"/>
      <c r="I24" s="61"/>
      <c r="J24" s="791"/>
    </row>
    <row r="25" spans="1:10" ht="12.95" customHeight="1">
      <c r="A25" s="242" t="s">
        <v>87</v>
      </c>
      <c r="B25" s="243" t="s">
        <v>371</v>
      </c>
      <c r="C25" s="217"/>
      <c r="D25" s="217"/>
      <c r="E25" s="217"/>
      <c r="F25" s="236" t="s">
        <v>265</v>
      </c>
      <c r="G25" s="217"/>
      <c r="H25" s="217"/>
      <c r="I25" s="222"/>
      <c r="J25" s="791"/>
    </row>
    <row r="26" spans="1:10" ht="12.95" customHeight="1" thickBot="1">
      <c r="A26" s="246" t="s">
        <v>88</v>
      </c>
      <c r="B26" s="245" t="s">
        <v>324</v>
      </c>
      <c r="C26" s="60"/>
      <c r="D26" s="60"/>
      <c r="E26" s="60"/>
      <c r="F26" s="40"/>
      <c r="G26" s="60"/>
      <c r="H26" s="60"/>
      <c r="I26" s="61"/>
      <c r="J26" s="791"/>
    </row>
    <row r="27" spans="1:10" ht="15.95" customHeight="1" thickBot="1">
      <c r="A27" s="241" t="s">
        <v>89</v>
      </c>
      <c r="B27" s="75" t="s">
        <v>386</v>
      </c>
      <c r="C27" s="216">
        <f>+C19+C24</f>
        <v>6201</v>
      </c>
      <c r="D27" s="216">
        <f>+D19+D24</f>
        <v>6795</v>
      </c>
      <c r="E27" s="216">
        <f>+E19+E24</f>
        <v>6795</v>
      </c>
      <c r="F27" s="75" t="s">
        <v>387</v>
      </c>
      <c r="G27" s="216">
        <f>SUM(G19:G26)</f>
        <v>0</v>
      </c>
      <c r="H27" s="216">
        <f>SUM(H19:H26)</f>
        <v>0</v>
      </c>
      <c r="I27" s="221">
        <f>SUM(I19:I26)</f>
        <v>0</v>
      </c>
      <c r="J27" s="791"/>
    </row>
    <row r="28" spans="1:10" ht="18" customHeight="1" thickBot="1">
      <c r="A28" s="241" t="s">
        <v>90</v>
      </c>
      <c r="B28" s="248" t="s">
        <v>374</v>
      </c>
      <c r="C28" s="216">
        <f>+C18+C27</f>
        <v>20955</v>
      </c>
      <c r="D28" s="216">
        <f>+D18+D27</f>
        <v>24479</v>
      </c>
      <c r="E28" s="216">
        <f>+E18+E27</f>
        <v>25270</v>
      </c>
      <c r="F28" s="248" t="s">
        <v>377</v>
      </c>
      <c r="G28" s="216">
        <f>+G18+G27</f>
        <v>20955</v>
      </c>
      <c r="H28" s="216">
        <f>+H18+H27</f>
        <v>24479</v>
      </c>
      <c r="I28" s="221">
        <f>+I18+I27</f>
        <v>16853</v>
      </c>
      <c r="J28" s="791"/>
    </row>
    <row r="29" spans="1:10" ht="18" customHeight="1" thickBot="1">
      <c r="A29" s="241" t="s">
        <v>91</v>
      </c>
      <c r="B29" s="75" t="s">
        <v>372</v>
      </c>
      <c r="C29" s="252"/>
      <c r="D29" s="252"/>
      <c r="E29" s="252">
        <v>54</v>
      </c>
      <c r="F29" s="75" t="s">
        <v>378</v>
      </c>
      <c r="G29" s="252"/>
      <c r="H29" s="252"/>
      <c r="I29" s="251">
        <v>260</v>
      </c>
      <c r="J29" s="791"/>
    </row>
    <row r="30" spans="1:10" ht="13.5" thickBot="1">
      <c r="A30" s="241" t="s">
        <v>92</v>
      </c>
      <c r="B30" s="249" t="s">
        <v>373</v>
      </c>
      <c r="C30" s="408">
        <f>+C28+C29</f>
        <v>20955</v>
      </c>
      <c r="D30" s="408">
        <f>+D28+D29</f>
        <v>24479</v>
      </c>
      <c r="E30" s="250">
        <f>+E28+E29</f>
        <v>25324</v>
      </c>
      <c r="F30" s="249" t="s">
        <v>379</v>
      </c>
      <c r="G30" s="408">
        <f>+G28+G29</f>
        <v>20955</v>
      </c>
      <c r="H30" s="408">
        <f>+H28+H29</f>
        <v>24479</v>
      </c>
      <c r="I30" s="409">
        <f>+I28+I29</f>
        <v>17113</v>
      </c>
      <c r="J30" s="791"/>
    </row>
    <row r="31" spans="1:10" ht="13.5" thickBot="1">
      <c r="A31" s="241" t="s">
        <v>93</v>
      </c>
      <c r="B31" s="249" t="s">
        <v>206</v>
      </c>
      <c r="C31" s="408">
        <f>IF(C18-G18&lt;0,G18-C18,"-")</f>
        <v>6201</v>
      </c>
      <c r="D31" s="408">
        <f>IF(D18-G18&lt;0,H18-D18,"-")</f>
        <v>6795</v>
      </c>
      <c r="E31" s="250" t="str">
        <f>IF(E18-I18&lt;0,I18-E18,"-")</f>
        <v>-</v>
      </c>
      <c r="F31" s="249" t="s">
        <v>207</v>
      </c>
      <c r="G31" s="408" t="str">
        <f>IF(C18-G18&gt;0,C18-G18,"-")</f>
        <v>-</v>
      </c>
      <c r="H31" s="408" t="str">
        <f>IF(D18-H18&gt;0,D18-H18,"-")</f>
        <v>-</v>
      </c>
      <c r="I31" s="409">
        <f>IF(E18-I18&gt;0,E18-I18,"-")</f>
        <v>1622</v>
      </c>
      <c r="J31" s="791"/>
    </row>
    <row r="32" spans="1:10" ht="13.5" thickBot="1">
      <c r="A32" s="241" t="s">
        <v>94</v>
      </c>
      <c r="B32" s="249" t="s">
        <v>380</v>
      </c>
      <c r="C32" s="408" t="str">
        <f>IF(C18+C19-G28&lt;0,G28-(C18+C19),"-")</f>
        <v>-</v>
      </c>
      <c r="D32" s="408" t="str">
        <f>IF(D18+D19-H28&lt;0,H28-(D18+D19),"-")</f>
        <v>-</v>
      </c>
      <c r="E32" s="250" t="str">
        <f>IF(E18+E19-I28&lt;0,I28-(E18+E19),"-")</f>
        <v>-</v>
      </c>
      <c r="F32" s="249" t="s">
        <v>381</v>
      </c>
      <c r="G32" s="408" t="str">
        <f>IF(C18+C19-G28&gt;0,C18+C19-G28,"-")</f>
        <v>-</v>
      </c>
      <c r="H32" s="408" t="str">
        <f>IF(D18+D19-H28&gt;0,D18+D19-H28,"-")</f>
        <v>-</v>
      </c>
      <c r="I32" s="409">
        <f>IF(E18+E19-I28&gt;0,E18+E19-I28,"-")</f>
        <v>8417</v>
      </c>
      <c r="J32" s="791"/>
    </row>
  </sheetData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6"/>
  <sheetViews>
    <sheetView view="pageBreakPreview" zoomScale="115" zoomScaleSheetLayoutView="115" workbookViewId="0" topLeftCell="C1">
      <selection activeCell="B2" sqref="B2"/>
    </sheetView>
  </sheetViews>
  <sheetFormatPr defaultColWidth="9.00390625" defaultRowHeight="12.75"/>
  <cols>
    <col min="1" max="1" width="6.875" style="46" customWidth="1"/>
    <col min="2" max="2" width="55.125" style="102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23" t="s">
        <v>1225</v>
      </c>
      <c r="C1" s="224"/>
      <c r="D1" s="224"/>
      <c r="E1" s="224"/>
      <c r="F1" s="224"/>
      <c r="G1" s="224"/>
      <c r="H1" s="224"/>
      <c r="I1" s="224"/>
      <c r="J1" s="794" t="s">
        <v>486</v>
      </c>
    </row>
    <row r="2" spans="7:10" ht="14.25" thickBot="1">
      <c r="G2" s="225"/>
      <c r="H2" s="225"/>
      <c r="I2" s="225" t="s">
        <v>121</v>
      </c>
      <c r="J2" s="794"/>
    </row>
    <row r="3" spans="1:10" ht="24" customHeight="1" thickBot="1">
      <c r="A3" s="792" t="s">
        <v>129</v>
      </c>
      <c r="B3" s="226" t="s">
        <v>106</v>
      </c>
      <c r="C3" s="227"/>
      <c r="D3" s="227"/>
      <c r="E3" s="227"/>
      <c r="F3" s="226" t="s">
        <v>110</v>
      </c>
      <c r="G3" s="228"/>
      <c r="H3" s="228"/>
      <c r="I3" s="228"/>
      <c r="J3" s="794"/>
    </row>
    <row r="4" spans="1:10" s="229" customFormat="1" ht="35.25" customHeight="1" thickBot="1">
      <c r="A4" s="793"/>
      <c r="B4" s="103" t="s">
        <v>122</v>
      </c>
      <c r="C4" s="327" t="s">
        <v>1</v>
      </c>
      <c r="D4" s="328" t="s">
        <v>2</v>
      </c>
      <c r="E4" s="327" t="s">
        <v>485</v>
      </c>
      <c r="F4" s="103" t="s">
        <v>122</v>
      </c>
      <c r="G4" s="327" t="s">
        <v>1</v>
      </c>
      <c r="H4" s="328" t="s">
        <v>2</v>
      </c>
      <c r="I4" s="327" t="s">
        <v>485</v>
      </c>
      <c r="J4" s="794"/>
    </row>
    <row r="5" spans="1:10" s="229" customFormat="1" ht="13.5" thickBot="1">
      <c r="A5" s="230">
        <v>1</v>
      </c>
      <c r="B5" s="231">
        <v>2</v>
      </c>
      <c r="C5" s="232">
        <v>3</v>
      </c>
      <c r="D5" s="232">
        <v>4</v>
      </c>
      <c r="E5" s="232">
        <v>5</v>
      </c>
      <c r="F5" s="231">
        <v>6</v>
      </c>
      <c r="G5" s="232">
        <v>7</v>
      </c>
      <c r="H5" s="232">
        <v>8</v>
      </c>
      <c r="I5" s="233">
        <v>9</v>
      </c>
      <c r="J5" s="794"/>
    </row>
    <row r="6" spans="1:10" ht="12.95" customHeight="1">
      <c r="A6" s="235" t="s">
        <v>68</v>
      </c>
      <c r="B6" s="236" t="s">
        <v>416</v>
      </c>
      <c r="C6" s="212"/>
      <c r="D6" s="212"/>
      <c r="E6" s="212"/>
      <c r="F6" s="236" t="s">
        <v>337</v>
      </c>
      <c r="G6" s="212"/>
      <c r="H6" s="212"/>
      <c r="I6" s="218"/>
      <c r="J6" s="794"/>
    </row>
    <row r="7" spans="1:10" ht="22.5" customHeight="1">
      <c r="A7" s="237" t="s">
        <v>69</v>
      </c>
      <c r="B7" s="238" t="s">
        <v>390</v>
      </c>
      <c r="C7" s="213">
        <v>150</v>
      </c>
      <c r="D7" s="213">
        <v>150</v>
      </c>
      <c r="E7" s="213">
        <v>275</v>
      </c>
      <c r="F7" s="238" t="s">
        <v>253</v>
      </c>
      <c r="G7" s="213"/>
      <c r="H7" s="213"/>
      <c r="I7" s="219"/>
      <c r="J7" s="794"/>
    </row>
    <row r="8" spans="1:10" ht="12.95" customHeight="1">
      <c r="A8" s="237" t="s">
        <v>70</v>
      </c>
      <c r="B8" s="238" t="s">
        <v>200</v>
      </c>
      <c r="C8" s="213"/>
      <c r="D8" s="213"/>
      <c r="E8" s="213"/>
      <c r="F8" s="238" t="s">
        <v>358</v>
      </c>
      <c r="G8" s="213">
        <v>4000</v>
      </c>
      <c r="H8" s="213">
        <v>4000</v>
      </c>
      <c r="I8" s="219">
        <v>2889</v>
      </c>
      <c r="J8" s="794"/>
    </row>
    <row r="9" spans="1:10" ht="12.95" customHeight="1">
      <c r="A9" s="237" t="s">
        <v>71</v>
      </c>
      <c r="B9" s="238" t="s">
        <v>236</v>
      </c>
      <c r="C9" s="213"/>
      <c r="D9" s="213"/>
      <c r="E9" s="213"/>
      <c r="F9" s="238" t="s">
        <v>397</v>
      </c>
      <c r="G9" s="213"/>
      <c r="H9" s="213"/>
      <c r="I9" s="219"/>
      <c r="J9" s="794"/>
    </row>
    <row r="10" spans="1:10" ht="12.75" customHeight="1">
      <c r="A10" s="237" t="s">
        <v>72</v>
      </c>
      <c r="B10" s="238" t="s">
        <v>303</v>
      </c>
      <c r="C10" s="213"/>
      <c r="D10" s="213"/>
      <c r="E10" s="213"/>
      <c r="F10" s="238" t="s">
        <v>398</v>
      </c>
      <c r="G10" s="213">
        <v>4000</v>
      </c>
      <c r="H10" s="213">
        <v>4000</v>
      </c>
      <c r="I10" s="219">
        <v>2889</v>
      </c>
      <c r="J10" s="794"/>
    </row>
    <row r="11" spans="1:10" ht="12.95" customHeight="1">
      <c r="A11" s="237" t="s">
        <v>73</v>
      </c>
      <c r="B11" s="238" t="s">
        <v>391</v>
      </c>
      <c r="C11" s="214"/>
      <c r="D11" s="214"/>
      <c r="E11" s="214"/>
      <c r="F11" s="254" t="s">
        <v>399</v>
      </c>
      <c r="G11" s="213"/>
      <c r="H11" s="213"/>
      <c r="I11" s="219"/>
      <c r="J11" s="794"/>
    </row>
    <row r="12" spans="1:10" ht="12.95" customHeight="1">
      <c r="A12" s="237" t="s">
        <v>74</v>
      </c>
      <c r="B12" s="238" t="s">
        <v>392</v>
      </c>
      <c r="C12" s="213"/>
      <c r="D12" s="213"/>
      <c r="E12" s="213"/>
      <c r="F12" s="254" t="s">
        <v>340</v>
      </c>
      <c r="G12" s="213"/>
      <c r="H12" s="213"/>
      <c r="I12" s="219"/>
      <c r="J12" s="794"/>
    </row>
    <row r="13" spans="1:10" ht="12.95" customHeight="1">
      <c r="A13" s="237" t="s">
        <v>75</v>
      </c>
      <c r="B13" s="238" t="s">
        <v>395</v>
      </c>
      <c r="C13" s="213"/>
      <c r="D13" s="213"/>
      <c r="E13" s="213"/>
      <c r="F13" s="255" t="s">
        <v>341</v>
      </c>
      <c r="G13" s="213"/>
      <c r="H13" s="213"/>
      <c r="I13" s="219"/>
      <c r="J13" s="794"/>
    </row>
    <row r="14" spans="1:10" ht="12.95" customHeight="1">
      <c r="A14" s="237" t="s">
        <v>76</v>
      </c>
      <c r="B14" s="256" t="s">
        <v>414</v>
      </c>
      <c r="C14" s="214"/>
      <c r="D14" s="214"/>
      <c r="E14" s="214"/>
      <c r="F14" s="254" t="s">
        <v>400</v>
      </c>
      <c r="G14" s="213"/>
      <c r="H14" s="213"/>
      <c r="I14" s="219"/>
      <c r="J14" s="794"/>
    </row>
    <row r="15" spans="1:10" ht="22.5" customHeight="1">
      <c r="A15" s="237" t="s">
        <v>77</v>
      </c>
      <c r="B15" s="238" t="s">
        <v>393</v>
      </c>
      <c r="C15" s="214"/>
      <c r="D15" s="214"/>
      <c r="E15" s="214"/>
      <c r="F15" s="254" t="s">
        <v>401</v>
      </c>
      <c r="G15" s="213"/>
      <c r="H15" s="213"/>
      <c r="I15" s="219"/>
      <c r="J15" s="794"/>
    </row>
    <row r="16" spans="1:10" ht="12.95" customHeight="1">
      <c r="A16" s="237" t="s">
        <v>78</v>
      </c>
      <c r="B16" s="238" t="s">
        <v>394</v>
      </c>
      <c r="C16" s="215"/>
      <c r="D16" s="462">
        <v>1000</v>
      </c>
      <c r="E16" s="457">
        <v>1000</v>
      </c>
      <c r="F16" s="238" t="s">
        <v>99</v>
      </c>
      <c r="G16" s="213"/>
      <c r="H16" s="213"/>
      <c r="I16" s="219"/>
      <c r="J16" s="794"/>
    </row>
    <row r="17" spans="1:10" ht="12.95" customHeight="1" thickBot="1">
      <c r="A17" s="459" t="s">
        <v>79</v>
      </c>
      <c r="B17" s="460"/>
      <c r="C17" s="441"/>
      <c r="D17" s="458"/>
      <c r="E17" s="276"/>
      <c r="F17" s="460" t="s">
        <v>462</v>
      </c>
      <c r="G17" s="438"/>
      <c r="H17" s="438">
        <v>1000</v>
      </c>
      <c r="I17" s="274">
        <v>1000</v>
      </c>
      <c r="J17" s="794"/>
    </row>
    <row r="18" spans="1:10" ht="15.95" customHeight="1" thickBot="1">
      <c r="A18" s="241" t="s">
        <v>80</v>
      </c>
      <c r="B18" s="75" t="s">
        <v>191</v>
      </c>
      <c r="C18" s="461">
        <f>+C6+C7+C8+C9+C10+C11+C12+C13+C15+C16+C17</f>
        <v>150</v>
      </c>
      <c r="D18" s="461">
        <f>+D6+D7+D8+D9+D10+D11+D12+D13+D15+D16+D17</f>
        <v>1150</v>
      </c>
      <c r="E18" s="461">
        <f>+E6+E7+E8+E9+E10+E11+E12+E13+E15+E16+E17</f>
        <v>1275</v>
      </c>
      <c r="F18" s="75" t="s">
        <v>192</v>
      </c>
      <c r="G18" s="216">
        <f>+G6+G7+G8+G16+G17</f>
        <v>4000</v>
      </c>
      <c r="H18" s="216">
        <f>+H6+H7+H8+H16+H17</f>
        <v>5000</v>
      </c>
      <c r="I18" s="221">
        <f>+I6+I7+I8+I16+I17</f>
        <v>3889</v>
      </c>
      <c r="J18" s="794"/>
    </row>
    <row r="19" spans="1:10" ht="12.95" customHeight="1">
      <c r="A19" s="257" t="s">
        <v>81</v>
      </c>
      <c r="B19" s="258" t="s">
        <v>413</v>
      </c>
      <c r="C19" s="265">
        <f>+C20+C21+C22+C23+C24</f>
        <v>3850</v>
      </c>
      <c r="D19" s="265">
        <f>+D20+D21+D22+D23+D24</f>
        <v>3850</v>
      </c>
      <c r="E19" s="265">
        <f>+E20+E21+E22+E23+E24</f>
        <v>3850</v>
      </c>
      <c r="F19" s="245" t="s">
        <v>262</v>
      </c>
      <c r="G19" s="410"/>
      <c r="H19" s="410"/>
      <c r="I19" s="59"/>
      <c r="J19" s="794"/>
    </row>
    <row r="20" spans="1:10" ht="12.95" customHeight="1">
      <c r="A20" s="237" t="s">
        <v>82</v>
      </c>
      <c r="B20" s="259" t="s">
        <v>402</v>
      </c>
      <c r="C20" s="60">
        <v>3850</v>
      </c>
      <c r="D20" s="60">
        <v>3850</v>
      </c>
      <c r="E20" s="60">
        <v>3850</v>
      </c>
      <c r="F20" s="245" t="s">
        <v>266</v>
      </c>
      <c r="G20" s="60"/>
      <c r="H20" s="60"/>
      <c r="I20" s="61"/>
      <c r="J20" s="794"/>
    </row>
    <row r="21" spans="1:10" ht="12.95" customHeight="1">
      <c r="A21" s="257" t="s">
        <v>83</v>
      </c>
      <c r="B21" s="259" t="s">
        <v>403</v>
      </c>
      <c r="C21" s="60"/>
      <c r="D21" s="60"/>
      <c r="E21" s="60"/>
      <c r="F21" s="245" t="s">
        <v>202</v>
      </c>
      <c r="G21" s="60"/>
      <c r="H21" s="60"/>
      <c r="I21" s="61"/>
      <c r="J21" s="794"/>
    </row>
    <row r="22" spans="1:10" ht="12.95" customHeight="1">
      <c r="A22" s="237" t="s">
        <v>84</v>
      </c>
      <c r="B22" s="259" t="s">
        <v>404</v>
      </c>
      <c r="C22" s="60"/>
      <c r="D22" s="60"/>
      <c r="E22" s="60"/>
      <c r="F22" s="245" t="s">
        <v>203</v>
      </c>
      <c r="G22" s="60"/>
      <c r="H22" s="60"/>
      <c r="I22" s="61"/>
      <c r="J22" s="794"/>
    </row>
    <row r="23" spans="1:10" ht="12.95" customHeight="1">
      <c r="A23" s="257" t="s">
        <v>85</v>
      </c>
      <c r="B23" s="259" t="s">
        <v>405</v>
      </c>
      <c r="C23" s="60"/>
      <c r="D23" s="60"/>
      <c r="E23" s="60"/>
      <c r="F23" s="243" t="s">
        <v>376</v>
      </c>
      <c r="G23" s="60"/>
      <c r="H23" s="60"/>
      <c r="I23" s="61"/>
      <c r="J23" s="794"/>
    </row>
    <row r="24" spans="1:10" ht="12.95" customHeight="1">
      <c r="A24" s="237" t="s">
        <v>86</v>
      </c>
      <c r="B24" s="260" t="s">
        <v>406</v>
      </c>
      <c r="C24" s="60"/>
      <c r="D24" s="60"/>
      <c r="E24" s="60"/>
      <c r="F24" s="245" t="s">
        <v>267</v>
      </c>
      <c r="G24" s="60"/>
      <c r="H24" s="60"/>
      <c r="I24" s="61"/>
      <c r="J24" s="794"/>
    </row>
    <row r="25" spans="1:10" ht="12.95" customHeight="1">
      <c r="A25" s="257" t="s">
        <v>87</v>
      </c>
      <c r="B25" s="261" t="s">
        <v>407</v>
      </c>
      <c r="C25" s="247">
        <f>+C26+C27+C28+C29+C30</f>
        <v>0</v>
      </c>
      <c r="D25" s="247">
        <f>+D26+D27+D28+D29+D30</f>
        <v>0</v>
      </c>
      <c r="E25" s="247">
        <f>+E26+E27+E28+E29+E30</f>
        <v>0</v>
      </c>
      <c r="F25" s="262" t="s">
        <v>265</v>
      </c>
      <c r="G25" s="60"/>
      <c r="H25" s="60"/>
      <c r="I25" s="61"/>
      <c r="J25" s="794"/>
    </row>
    <row r="26" spans="1:10" ht="12.95" customHeight="1">
      <c r="A26" s="237" t="s">
        <v>88</v>
      </c>
      <c r="B26" s="260" t="s">
        <v>408</v>
      </c>
      <c r="C26" s="60"/>
      <c r="D26" s="60"/>
      <c r="E26" s="60"/>
      <c r="F26" s="262" t="s">
        <v>415</v>
      </c>
      <c r="G26" s="60"/>
      <c r="H26" s="60"/>
      <c r="I26" s="61"/>
      <c r="J26" s="794"/>
    </row>
    <row r="27" spans="1:10" ht="12.95" customHeight="1">
      <c r="A27" s="257" t="s">
        <v>89</v>
      </c>
      <c r="B27" s="260" t="s">
        <v>409</v>
      </c>
      <c r="C27" s="60"/>
      <c r="D27" s="60"/>
      <c r="E27" s="60"/>
      <c r="F27" s="253"/>
      <c r="G27" s="60"/>
      <c r="H27" s="60"/>
      <c r="I27" s="61"/>
      <c r="J27" s="794"/>
    </row>
    <row r="28" spans="1:10" ht="12.95" customHeight="1">
      <c r="A28" s="237" t="s">
        <v>90</v>
      </c>
      <c r="B28" s="259" t="s">
        <v>410</v>
      </c>
      <c r="C28" s="60"/>
      <c r="D28" s="60"/>
      <c r="E28" s="60"/>
      <c r="F28" s="72"/>
      <c r="G28" s="60"/>
      <c r="H28" s="60"/>
      <c r="I28" s="61"/>
      <c r="J28" s="794"/>
    </row>
    <row r="29" spans="1:10" ht="12.95" customHeight="1">
      <c r="A29" s="257" t="s">
        <v>91</v>
      </c>
      <c r="B29" s="263" t="s">
        <v>411</v>
      </c>
      <c r="C29" s="60"/>
      <c r="D29" s="60"/>
      <c r="E29" s="60"/>
      <c r="F29" s="40"/>
      <c r="G29" s="60"/>
      <c r="H29" s="60"/>
      <c r="I29" s="61"/>
      <c r="J29" s="794"/>
    </row>
    <row r="30" spans="1:10" ht="12.95" customHeight="1" thickBot="1">
      <c r="A30" s="237" t="s">
        <v>92</v>
      </c>
      <c r="B30" s="264" t="s">
        <v>412</v>
      </c>
      <c r="C30" s="60"/>
      <c r="D30" s="60"/>
      <c r="E30" s="60"/>
      <c r="F30" s="72"/>
      <c r="G30" s="60"/>
      <c r="H30" s="60"/>
      <c r="I30" s="61"/>
      <c r="J30" s="794"/>
    </row>
    <row r="31" spans="1:10" ht="21.75" customHeight="1" thickBot="1">
      <c r="A31" s="241" t="s">
        <v>93</v>
      </c>
      <c r="B31" s="75" t="s">
        <v>455</v>
      </c>
      <c r="C31" s="216">
        <f>+C19+C25</f>
        <v>3850</v>
      </c>
      <c r="D31" s="216">
        <f>+D19+D25</f>
        <v>3850</v>
      </c>
      <c r="E31" s="216">
        <f>+E19+E25</f>
        <v>3850</v>
      </c>
      <c r="F31" s="75" t="s">
        <v>456</v>
      </c>
      <c r="G31" s="216">
        <f>SUM(G19:G30)</f>
        <v>0</v>
      </c>
      <c r="H31" s="216">
        <f>SUM(H19:H30)</f>
        <v>0</v>
      </c>
      <c r="I31" s="221">
        <f>SUM(I19:I30)</f>
        <v>0</v>
      </c>
      <c r="J31" s="794"/>
    </row>
    <row r="32" spans="1:10" ht="18" customHeight="1" thickBot="1">
      <c r="A32" s="241" t="s">
        <v>94</v>
      </c>
      <c r="B32" s="248" t="s">
        <v>457</v>
      </c>
      <c r="C32" s="216">
        <f>+C18+C31</f>
        <v>4000</v>
      </c>
      <c r="D32" s="216">
        <f>+D18+D31</f>
        <v>5000</v>
      </c>
      <c r="E32" s="216">
        <f>+E18+E31</f>
        <v>5125</v>
      </c>
      <c r="F32" s="248" t="s">
        <v>460</v>
      </c>
      <c r="G32" s="216">
        <f>+G18+G31</f>
        <v>4000</v>
      </c>
      <c r="H32" s="216">
        <f>+H18+H31</f>
        <v>5000</v>
      </c>
      <c r="I32" s="221">
        <f>+I18+I31</f>
        <v>3889</v>
      </c>
      <c r="J32" s="794"/>
    </row>
    <row r="33" spans="1:10" ht="18" customHeight="1" thickBot="1">
      <c r="A33" s="241" t="s">
        <v>95</v>
      </c>
      <c r="B33" s="75" t="s">
        <v>372</v>
      </c>
      <c r="C33" s="252"/>
      <c r="D33" s="252"/>
      <c r="E33" s="252"/>
      <c r="F33" s="75" t="s">
        <v>378</v>
      </c>
      <c r="G33" s="252"/>
      <c r="H33" s="252"/>
      <c r="I33" s="251"/>
      <c r="J33" s="794"/>
    </row>
    <row r="34" spans="1:10" ht="13.5" thickBot="1">
      <c r="A34" s="241" t="s">
        <v>96</v>
      </c>
      <c r="B34" s="249" t="s">
        <v>458</v>
      </c>
      <c r="C34" s="408">
        <f>+C32+C33</f>
        <v>4000</v>
      </c>
      <c r="D34" s="408">
        <f>+D32+D33</f>
        <v>5000</v>
      </c>
      <c r="E34" s="250">
        <f>+E32+E33</f>
        <v>5125</v>
      </c>
      <c r="F34" s="249" t="s">
        <v>459</v>
      </c>
      <c r="G34" s="408">
        <f>+G32+G33</f>
        <v>4000</v>
      </c>
      <c r="H34" s="408">
        <f>+H32+H33</f>
        <v>5000</v>
      </c>
      <c r="I34" s="409">
        <f>+I32+I33</f>
        <v>3889</v>
      </c>
      <c r="J34" s="794"/>
    </row>
    <row r="35" spans="1:10" ht="13.5" thickBot="1">
      <c r="A35" s="241" t="s">
        <v>171</v>
      </c>
      <c r="B35" s="249" t="s">
        <v>206</v>
      </c>
      <c r="C35" s="408">
        <f>IF(C18-G18&lt;0,G18-C18,"-")</f>
        <v>3850</v>
      </c>
      <c r="D35" s="408">
        <f>IF(D18-H18&lt;0,H18-D18,"-")</f>
        <v>3850</v>
      </c>
      <c r="E35" s="250">
        <f>IF(E18-I18&lt;0,I18-E18,"-")</f>
        <v>2614</v>
      </c>
      <c r="F35" s="249" t="s">
        <v>207</v>
      </c>
      <c r="G35" s="408" t="str">
        <f>IF(C18-G18&gt;0,C18-G18,"-")</f>
        <v>-</v>
      </c>
      <c r="H35" s="408" t="str">
        <f>IF(D18-H18&gt;0,D18-H18,"-")</f>
        <v>-</v>
      </c>
      <c r="I35" s="409" t="str">
        <f>IF(E18-I18&gt;0,E18-I18,"-")</f>
        <v>-</v>
      </c>
      <c r="J35" s="794"/>
    </row>
    <row r="36" spans="1:10" ht="13.5" thickBot="1">
      <c r="A36" s="241" t="s">
        <v>454</v>
      </c>
      <c r="B36" s="249" t="s">
        <v>380</v>
      </c>
      <c r="C36" s="408" t="str">
        <f>IF(C18+C19-G32&lt;0,G32-(C18+C19),"-")</f>
        <v>-</v>
      </c>
      <c r="D36" s="408" t="str">
        <f>IF(D18+D19-H32&lt;0,H32-(D18+D19),"-")</f>
        <v>-</v>
      </c>
      <c r="E36" s="250" t="str">
        <f>IF(E18+E19-I32&lt;0,I32-(E18+E19),"-")</f>
        <v>-</v>
      </c>
      <c r="F36" s="249" t="s">
        <v>381</v>
      </c>
      <c r="G36" s="408" t="str">
        <f>IF(C18+C19-G32&gt;0,C18+C19-G32,"-")</f>
        <v>-</v>
      </c>
      <c r="H36" s="408" t="str">
        <f>IF(D18+D19-H32&gt;0,D18+D19-H32,"-")</f>
        <v>-</v>
      </c>
      <c r="I36" s="409">
        <f>IF(E18+E19-I32&gt;0,E18+E19-I32,"-")</f>
        <v>1236</v>
      </c>
      <c r="J36" s="794"/>
    </row>
  </sheetData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SheetLayoutView="115" workbookViewId="0" topLeftCell="A1">
      <selection activeCell="D41" sqref="D4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6" t="s">
        <v>193</v>
      </c>
      <c r="E1" s="77" t="s">
        <v>199</v>
      </c>
    </row>
    <row r="3" spans="1:5" ht="12.75">
      <c r="A3" s="78"/>
      <c r="B3" s="79"/>
      <c r="C3" s="78"/>
      <c r="D3" s="81"/>
      <c r="E3" s="79"/>
    </row>
    <row r="4" spans="1:5" ht="15.75">
      <c r="A4" s="64" t="s">
        <v>3</v>
      </c>
      <c r="B4" s="80"/>
      <c r="C4" s="89"/>
      <c r="D4" s="81"/>
      <c r="E4" s="79"/>
    </row>
    <row r="5" spans="1:5" ht="12.75">
      <c r="A5" s="78"/>
      <c r="B5" s="79"/>
      <c r="C5" s="78"/>
      <c r="D5" s="81"/>
      <c r="E5" s="79"/>
    </row>
    <row r="6" spans="1:5" ht="12.75">
      <c r="A6" s="78" t="s">
        <v>275</v>
      </c>
      <c r="B6" s="79">
        <f>+'1.1.sz.mell.'!C52</f>
        <v>14904</v>
      </c>
      <c r="C6" s="78" t="s">
        <v>463</v>
      </c>
      <c r="D6" s="81">
        <f>+'2.1.sz.mell  '!C18+'2.2.sz.mell  '!C18</f>
        <v>14904</v>
      </c>
      <c r="E6" s="79">
        <f>+B6-D6</f>
        <v>0</v>
      </c>
    </row>
    <row r="7" spans="1:5" ht="12.75">
      <c r="A7" s="78" t="s">
        <v>194</v>
      </c>
      <c r="B7" s="79">
        <f>+'1.1.sz.mell.'!C66</f>
        <v>24955</v>
      </c>
      <c r="C7" s="78" t="s">
        <v>470</v>
      </c>
      <c r="D7" s="81">
        <f>+'2.1.sz.mell  '!C28+'2.2.sz.mell  '!C32</f>
        <v>24955</v>
      </c>
      <c r="E7" s="79">
        <f>+B7-D7</f>
        <v>0</v>
      </c>
    </row>
    <row r="8" spans="1:5" ht="12.75">
      <c r="A8" s="78" t="s">
        <v>430</v>
      </c>
      <c r="B8" s="79">
        <f>+'1.1.sz.mell.'!C68</f>
        <v>24955</v>
      </c>
      <c r="C8" s="78" t="s">
        <v>475</v>
      </c>
      <c r="D8" s="81">
        <f>+'2.1.sz.mell  '!C30+'2.2.sz.mell  '!C34</f>
        <v>24955</v>
      </c>
      <c r="E8" s="79">
        <f>+B8-D8</f>
        <v>0</v>
      </c>
    </row>
    <row r="9" spans="1:5" ht="12.75">
      <c r="A9" s="78"/>
      <c r="B9" s="79"/>
      <c r="C9" s="78"/>
      <c r="D9" s="81"/>
      <c r="E9" s="79"/>
    </row>
    <row r="10" spans="1:5" ht="15.75">
      <c r="A10" s="64" t="s">
        <v>5</v>
      </c>
      <c r="B10" s="80"/>
      <c r="C10" s="89"/>
      <c r="D10" s="81"/>
      <c r="E10" s="79"/>
    </row>
    <row r="11" spans="1:5" ht="12.75">
      <c r="A11" s="78"/>
      <c r="B11" s="79"/>
      <c r="C11" s="78"/>
      <c r="D11" s="81"/>
      <c r="E11" s="79"/>
    </row>
    <row r="12" spans="1:5" ht="12.75">
      <c r="A12" s="78" t="s">
        <v>447</v>
      </c>
      <c r="B12" s="79">
        <f>+'1.1.sz.mell.'!D52</f>
        <v>18834</v>
      </c>
      <c r="C12" s="78" t="s">
        <v>464</v>
      </c>
      <c r="D12" s="81">
        <f>+'2.1.sz.mell  '!D18+'2.2.sz.mell  '!D18</f>
        <v>18834</v>
      </c>
      <c r="E12" s="79">
        <f>+B12-D12</f>
        <v>0</v>
      </c>
    </row>
    <row r="13" spans="1:5" ht="12.75">
      <c r="A13" s="78" t="s">
        <v>448</v>
      </c>
      <c r="B13" s="79">
        <f>+'1.1.sz.mell.'!D66</f>
        <v>29479</v>
      </c>
      <c r="C13" s="78" t="s">
        <v>471</v>
      </c>
      <c r="D13" s="81">
        <f>+'2.1.sz.mell  '!D28+'2.2.sz.mell  '!D32</f>
        <v>29479</v>
      </c>
      <c r="E13" s="79">
        <f>+B13-D13</f>
        <v>0</v>
      </c>
    </row>
    <row r="14" spans="1:5" ht="12.75">
      <c r="A14" s="78" t="s">
        <v>449</v>
      </c>
      <c r="B14" s="79">
        <f>+'1.1.sz.mell.'!D68</f>
        <v>29479</v>
      </c>
      <c r="C14" s="78" t="s">
        <v>476</v>
      </c>
      <c r="D14" s="81">
        <f>+'2.1.sz.mell  '!D30+'2.2.sz.mell  '!D34</f>
        <v>29479</v>
      </c>
      <c r="E14" s="79">
        <f>+B14-D14</f>
        <v>0</v>
      </c>
    </row>
    <row r="15" spans="1:5" ht="12.75">
      <c r="A15" s="78"/>
      <c r="B15" s="79"/>
      <c r="C15" s="78"/>
      <c r="D15" s="81"/>
      <c r="E15" s="79"/>
    </row>
    <row r="16" spans="1:5" ht="14.25">
      <c r="A16" s="329" t="s">
        <v>481</v>
      </c>
      <c r="C16" s="89"/>
      <c r="D16" s="81"/>
      <c r="E16" s="79"/>
    </row>
    <row r="17" spans="1:5" ht="12.75">
      <c r="A17" s="78"/>
      <c r="B17" s="79"/>
      <c r="C17" s="78"/>
      <c r="D17" s="81"/>
      <c r="E17" s="79"/>
    </row>
    <row r="18" spans="1:5" ht="12.75">
      <c r="A18" s="78" t="s">
        <v>450</v>
      </c>
      <c r="B18" s="79">
        <f>+'1.1.sz.mell.'!E52</f>
        <v>19750</v>
      </c>
      <c r="C18" s="78" t="s">
        <v>465</v>
      </c>
      <c r="D18" s="81">
        <f>+'2.1.sz.mell  '!E18+'2.2.sz.mell  '!E18</f>
        <v>19750</v>
      </c>
      <c r="E18" s="79">
        <f>+B18-D18</f>
        <v>0</v>
      </c>
    </row>
    <row r="19" spans="1:5" ht="12.75">
      <c r="A19" s="78" t="s">
        <v>445</v>
      </c>
      <c r="B19" s="79">
        <f>+'1.1.sz.mell.'!E66</f>
        <v>30395</v>
      </c>
      <c r="C19" s="78" t="s">
        <v>472</v>
      </c>
      <c r="D19" s="81">
        <f>+'2.1.sz.mell  '!E28+'2.2.sz.mell  '!E32</f>
        <v>30395</v>
      </c>
      <c r="E19" s="79">
        <f>+B19-D19</f>
        <v>0</v>
      </c>
    </row>
    <row r="20" spans="1:5" ht="12.75">
      <c r="A20" s="78" t="s">
        <v>451</v>
      </c>
      <c r="B20" s="79">
        <f>+'1.1.sz.mell.'!E68</f>
        <v>30449</v>
      </c>
      <c r="C20" s="78" t="s">
        <v>477</v>
      </c>
      <c r="D20" s="81">
        <f>+'2.1.sz.mell  '!E30+'2.2.sz.mell  '!E34</f>
        <v>30449</v>
      </c>
      <c r="E20" s="79">
        <f>+B20-D20</f>
        <v>0</v>
      </c>
    </row>
    <row r="21" spans="1:5" ht="12.75">
      <c r="A21" s="78"/>
      <c r="B21" s="79"/>
      <c r="C21" s="78"/>
      <c r="D21" s="81"/>
      <c r="E21" s="79"/>
    </row>
    <row r="22" spans="1:5" ht="15.75">
      <c r="A22" s="64" t="s">
        <v>4</v>
      </c>
      <c r="B22" s="80"/>
      <c r="C22" s="89"/>
      <c r="D22" s="81"/>
      <c r="E22" s="79"/>
    </row>
    <row r="23" spans="1:5" ht="12.75">
      <c r="A23" s="78"/>
      <c r="B23" s="79"/>
      <c r="C23" s="78"/>
      <c r="D23" s="81"/>
      <c r="E23" s="79"/>
    </row>
    <row r="24" spans="1:5" ht="12.75">
      <c r="A24" s="78" t="s">
        <v>205</v>
      </c>
      <c r="B24" s="79">
        <f>+'1.1.sz.mell.'!C103</f>
        <v>24955</v>
      </c>
      <c r="C24" s="78" t="s">
        <v>466</v>
      </c>
      <c r="D24" s="81">
        <f>+'2.1.sz.mell  '!G18+'2.2.sz.mell  '!G18</f>
        <v>24955</v>
      </c>
      <c r="E24" s="79">
        <f>+B24-D24</f>
        <v>0</v>
      </c>
    </row>
    <row r="25" spans="1:5" ht="12.75">
      <c r="A25" s="78" t="s">
        <v>195</v>
      </c>
      <c r="B25" s="79">
        <f>+'1.1.sz.mell.'!C122</f>
        <v>24955</v>
      </c>
      <c r="C25" s="78" t="s">
        <v>473</v>
      </c>
      <c r="D25" s="81">
        <f>+'2.1.sz.mell  '!G28+'2.2.sz.mell  '!G32</f>
        <v>24955</v>
      </c>
      <c r="E25" s="79">
        <f>+B25-D25</f>
        <v>0</v>
      </c>
    </row>
    <row r="26" spans="1:5" ht="12.75">
      <c r="A26" s="78" t="s">
        <v>431</v>
      </c>
      <c r="B26" s="79">
        <f>+'1.1.sz.mell.'!C124</f>
        <v>24955</v>
      </c>
      <c r="C26" s="78" t="s">
        <v>478</v>
      </c>
      <c r="D26" s="81">
        <f>+'2.1.sz.mell  '!G30+'2.2.sz.mell  '!G34</f>
        <v>24955</v>
      </c>
      <c r="E26" s="79">
        <f>+B26-D26</f>
        <v>0</v>
      </c>
    </row>
    <row r="27" spans="1:5" ht="12.75">
      <c r="A27" s="78"/>
      <c r="B27" s="79"/>
      <c r="C27" s="78"/>
      <c r="D27" s="81"/>
      <c r="E27" s="79"/>
    </row>
    <row r="28" spans="1:5" ht="15.75">
      <c r="A28" s="64" t="s">
        <v>6</v>
      </c>
      <c r="B28" s="80"/>
      <c r="C28" s="89"/>
      <c r="D28" s="81"/>
      <c r="E28" s="79"/>
    </row>
    <row r="29" spans="1:5" ht="12.75">
      <c r="A29" s="78"/>
      <c r="B29" s="79"/>
      <c r="C29" s="78"/>
      <c r="D29" s="81"/>
      <c r="E29" s="79"/>
    </row>
    <row r="30" spans="1:5" ht="12.75">
      <c r="A30" s="78" t="s">
        <v>452</v>
      </c>
      <c r="B30" s="79">
        <f>+'1.1.sz.mell.'!D103</f>
        <v>29479</v>
      </c>
      <c r="C30" s="78" t="s">
        <v>467</v>
      </c>
      <c r="D30" s="81">
        <f>+'2.1.sz.mell  '!H18+'2.2.sz.mell  '!H18</f>
        <v>29479</v>
      </c>
      <c r="E30" s="79">
        <f>+B30-D30</f>
        <v>0</v>
      </c>
    </row>
    <row r="31" spans="1:5" ht="12.75">
      <c r="A31" s="78" t="s">
        <v>7</v>
      </c>
      <c r="B31" s="79">
        <f>+'1.1.sz.mell.'!D122</f>
        <v>29479</v>
      </c>
      <c r="C31" s="78" t="s">
        <v>474</v>
      </c>
      <c r="D31" s="81">
        <f>+'2.1.sz.mell  '!H28+'2.2.sz.mell  '!H32</f>
        <v>29479</v>
      </c>
      <c r="E31" s="79">
        <f>+B31-D31</f>
        <v>0</v>
      </c>
    </row>
    <row r="32" spans="1:5" ht="12.75">
      <c r="A32" s="78" t="s">
        <v>8</v>
      </c>
      <c r="B32" s="79">
        <f>+'1.1.sz.mell.'!D124</f>
        <v>29479</v>
      </c>
      <c r="C32" s="78" t="s">
        <v>479</v>
      </c>
      <c r="D32" s="81">
        <f>+'2.1.sz.mell  '!H30+'2.2.sz.mell  '!H34</f>
        <v>29479</v>
      </c>
      <c r="E32" s="79">
        <f>+B32-D32</f>
        <v>0</v>
      </c>
    </row>
    <row r="33" spans="1:5" ht="12.75">
      <c r="A33" s="78"/>
      <c r="B33" s="79"/>
      <c r="C33" s="78"/>
      <c r="D33" s="81"/>
      <c r="E33" s="79"/>
    </row>
    <row r="34" spans="1:5" ht="15.75">
      <c r="A34" s="330" t="s">
        <v>482</v>
      </c>
      <c r="B34" s="80"/>
      <c r="C34" s="89"/>
      <c r="D34" s="81"/>
      <c r="E34" s="79"/>
    </row>
    <row r="35" spans="1:5" ht="12.75">
      <c r="A35" s="78"/>
      <c r="B35" s="79"/>
      <c r="C35" s="78"/>
      <c r="D35" s="81"/>
      <c r="E35" s="79"/>
    </row>
    <row r="36" spans="1:5" ht="12.75">
      <c r="A36" s="78" t="s">
        <v>446</v>
      </c>
      <c r="B36" s="79">
        <f>+'1.1.sz.mell.'!E103</f>
        <v>20742</v>
      </c>
      <c r="C36" s="78" t="s">
        <v>468</v>
      </c>
      <c r="D36" s="81">
        <f>+'2.1.sz.mell  '!I18+'2.2.sz.mell  '!I18</f>
        <v>20742</v>
      </c>
      <c r="E36" s="79">
        <f>+B36-D36</f>
        <v>0</v>
      </c>
    </row>
    <row r="37" spans="1:5" ht="12.75">
      <c r="A37" s="78" t="s">
        <v>10</v>
      </c>
      <c r="B37" s="79">
        <f>+'1.1.sz.mell.'!E122</f>
        <v>20742</v>
      </c>
      <c r="C37" s="78" t="s">
        <v>469</v>
      </c>
      <c r="D37" s="81">
        <f>+'2.1.sz.mell  '!I28+'2.2.sz.mell  '!I32</f>
        <v>20742</v>
      </c>
      <c r="E37" s="79">
        <f>+B37-D37</f>
        <v>0</v>
      </c>
    </row>
    <row r="38" spans="1:5" ht="12.75">
      <c r="A38" s="78" t="s">
        <v>9</v>
      </c>
      <c r="B38" s="79">
        <f>+'1.1.sz.mell.'!E124</f>
        <v>21002</v>
      </c>
      <c r="C38" s="78" t="s">
        <v>480</v>
      </c>
      <c r="D38" s="81">
        <f>+'2.1.sz.mell  '!I30+'2.2.sz.mell  '!I34</f>
        <v>21002</v>
      </c>
      <c r="E38" s="79">
        <f>+B38-D38</f>
        <v>0</v>
      </c>
    </row>
  </sheetData>
  <sheetProtection sheet="1" objects="1" scenarios="1"/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5"/>
  <sheetViews>
    <sheetView workbookViewId="0" topLeftCell="A1">
      <selection activeCell="H32" sqref="H32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796" t="s">
        <v>15</v>
      </c>
      <c r="B1" s="796"/>
      <c r="C1" s="796"/>
      <c r="D1" s="796"/>
      <c r="E1" s="796"/>
      <c r="F1" s="796"/>
      <c r="G1" s="796"/>
    </row>
    <row r="2" spans="1:7" ht="22.5" customHeight="1" thickBot="1">
      <c r="A2" s="102"/>
      <c r="B2" s="46"/>
      <c r="C2" s="46"/>
      <c r="D2" s="46"/>
      <c r="E2" s="46"/>
      <c r="F2" s="795" t="s">
        <v>121</v>
      </c>
      <c r="G2" s="795"/>
    </row>
    <row r="3" spans="1:7" s="39" customFormat="1" ht="50.25" customHeight="1" thickBot="1">
      <c r="A3" s="103" t="s">
        <v>125</v>
      </c>
      <c r="B3" s="104" t="s">
        <v>126</v>
      </c>
      <c r="C3" s="104" t="s">
        <v>127</v>
      </c>
      <c r="D3" s="104" t="s">
        <v>14</v>
      </c>
      <c r="E3" s="104" t="s">
        <v>2</v>
      </c>
      <c r="F3" s="412" t="s">
        <v>487</v>
      </c>
      <c r="G3" s="411" t="s">
        <v>488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31" t="s">
        <v>73</v>
      </c>
      <c r="G4" s="45" t="s">
        <v>444</v>
      </c>
    </row>
    <row r="5" spans="1:7" ht="15.95" customHeight="1">
      <c r="A5" s="40"/>
      <c r="B5" s="27"/>
      <c r="C5" s="47"/>
      <c r="D5" s="27"/>
      <c r="E5" s="27"/>
      <c r="F5" s="332"/>
      <c r="G5" s="333">
        <f>+D5+F5</f>
        <v>0</v>
      </c>
    </row>
    <row r="6" spans="1:7" ht="15.95" customHeight="1">
      <c r="A6" s="40"/>
      <c r="B6" s="27"/>
      <c r="C6" s="47"/>
      <c r="D6" s="27"/>
      <c r="E6" s="27"/>
      <c r="F6" s="332"/>
      <c r="G6" s="333">
        <f aca="true" t="shared" si="0" ref="G6:G23">+D6+F6</f>
        <v>0</v>
      </c>
    </row>
    <row r="7" spans="1:7" ht="15.95" customHeight="1">
      <c r="A7" s="40"/>
      <c r="B7" s="27"/>
      <c r="C7" s="47"/>
      <c r="D7" s="27"/>
      <c r="E7" s="27"/>
      <c r="F7" s="332"/>
      <c r="G7" s="333">
        <f t="shared" si="0"/>
        <v>0</v>
      </c>
    </row>
    <row r="8" spans="1:7" ht="15.95" customHeight="1">
      <c r="A8" s="48"/>
      <c r="B8" s="27"/>
      <c r="C8" s="47"/>
      <c r="D8" s="27"/>
      <c r="E8" s="27"/>
      <c r="F8" s="332"/>
      <c r="G8" s="333">
        <f t="shared" si="0"/>
        <v>0</v>
      </c>
    </row>
    <row r="9" spans="1:7" ht="15.95" customHeight="1">
      <c r="A9" s="40"/>
      <c r="B9" s="27"/>
      <c r="C9" s="47"/>
      <c r="D9" s="27"/>
      <c r="E9" s="27"/>
      <c r="F9" s="332"/>
      <c r="G9" s="333">
        <f t="shared" si="0"/>
        <v>0</v>
      </c>
    </row>
    <row r="10" spans="1:7" ht="15.95" customHeight="1">
      <c r="A10" s="48"/>
      <c r="B10" s="27"/>
      <c r="C10" s="47"/>
      <c r="D10" s="27"/>
      <c r="E10" s="27"/>
      <c r="F10" s="332"/>
      <c r="G10" s="333">
        <f t="shared" si="0"/>
        <v>0</v>
      </c>
    </row>
    <row r="11" spans="1:7" ht="15.95" customHeight="1">
      <c r="A11" s="40"/>
      <c r="B11" s="27"/>
      <c r="C11" s="47"/>
      <c r="D11" s="27"/>
      <c r="E11" s="27"/>
      <c r="F11" s="332"/>
      <c r="G11" s="333">
        <f t="shared" si="0"/>
        <v>0</v>
      </c>
    </row>
    <row r="12" spans="1:7" ht="15.95" customHeight="1">
      <c r="A12" s="40"/>
      <c r="B12" s="27"/>
      <c r="C12" s="47"/>
      <c r="D12" s="27"/>
      <c r="E12" s="27"/>
      <c r="F12" s="332"/>
      <c r="G12" s="333">
        <f t="shared" si="0"/>
        <v>0</v>
      </c>
    </row>
    <row r="13" spans="1:7" ht="15.95" customHeight="1">
      <c r="A13" s="40"/>
      <c r="B13" s="27"/>
      <c r="C13" s="47"/>
      <c r="D13" s="27"/>
      <c r="E13" s="27"/>
      <c r="F13" s="332"/>
      <c r="G13" s="333">
        <f t="shared" si="0"/>
        <v>0</v>
      </c>
    </row>
    <row r="14" spans="1:7" ht="15.95" customHeight="1">
      <c r="A14" s="40"/>
      <c r="B14" s="27"/>
      <c r="C14" s="47"/>
      <c r="D14" s="27"/>
      <c r="E14" s="27"/>
      <c r="F14" s="332"/>
      <c r="G14" s="333">
        <f t="shared" si="0"/>
        <v>0</v>
      </c>
    </row>
    <row r="15" spans="1:7" ht="15.95" customHeight="1">
      <c r="A15" s="40"/>
      <c r="B15" s="27"/>
      <c r="C15" s="47"/>
      <c r="D15" s="27"/>
      <c r="E15" s="27"/>
      <c r="F15" s="332"/>
      <c r="G15" s="333">
        <f t="shared" si="0"/>
        <v>0</v>
      </c>
    </row>
    <row r="16" spans="1:7" ht="15.95" customHeight="1">
      <c r="A16" s="40"/>
      <c r="B16" s="27"/>
      <c r="C16" s="47"/>
      <c r="D16" s="27"/>
      <c r="E16" s="27"/>
      <c r="F16" s="332"/>
      <c r="G16" s="333">
        <f t="shared" si="0"/>
        <v>0</v>
      </c>
    </row>
    <row r="17" spans="1:7" ht="15.95" customHeight="1">
      <c r="A17" s="40"/>
      <c r="B17" s="27"/>
      <c r="C17" s="47"/>
      <c r="D17" s="27"/>
      <c r="E17" s="27"/>
      <c r="F17" s="332"/>
      <c r="G17" s="333">
        <f t="shared" si="0"/>
        <v>0</v>
      </c>
    </row>
    <row r="18" spans="1:7" ht="15.95" customHeight="1">
      <c r="A18" s="40"/>
      <c r="B18" s="27"/>
      <c r="C18" s="47"/>
      <c r="D18" s="27"/>
      <c r="E18" s="27"/>
      <c r="F18" s="332"/>
      <c r="G18" s="333">
        <f t="shared" si="0"/>
        <v>0</v>
      </c>
    </row>
    <row r="19" spans="1:7" ht="15.95" customHeight="1">
      <c r="A19" s="40"/>
      <c r="B19" s="27"/>
      <c r="C19" s="47"/>
      <c r="D19" s="27"/>
      <c r="E19" s="27"/>
      <c r="F19" s="332"/>
      <c r="G19" s="333">
        <f t="shared" si="0"/>
        <v>0</v>
      </c>
    </row>
    <row r="20" spans="1:7" ht="15.95" customHeight="1">
      <c r="A20" s="40"/>
      <c r="B20" s="27"/>
      <c r="C20" s="47"/>
      <c r="D20" s="27"/>
      <c r="E20" s="27"/>
      <c r="F20" s="332"/>
      <c r="G20" s="333">
        <f t="shared" si="0"/>
        <v>0</v>
      </c>
    </row>
    <row r="21" spans="1:7" ht="15.95" customHeight="1">
      <c r="A21" s="40"/>
      <c r="B21" s="27"/>
      <c r="C21" s="47"/>
      <c r="D21" s="27"/>
      <c r="E21" s="27"/>
      <c r="F21" s="332"/>
      <c r="G21" s="333">
        <f t="shared" si="0"/>
        <v>0</v>
      </c>
    </row>
    <row r="22" spans="1:7" ht="15.95" customHeight="1">
      <c r="A22" s="40"/>
      <c r="B22" s="27"/>
      <c r="C22" s="47"/>
      <c r="D22" s="27"/>
      <c r="E22" s="27"/>
      <c r="F22" s="332"/>
      <c r="G22" s="333">
        <f t="shared" si="0"/>
        <v>0</v>
      </c>
    </row>
    <row r="23" spans="1:7" ht="15.95" customHeight="1" thickBot="1">
      <c r="A23" s="49"/>
      <c r="B23" s="28"/>
      <c r="C23" s="50"/>
      <c r="D23" s="28"/>
      <c r="E23" s="28"/>
      <c r="F23" s="334"/>
      <c r="G23" s="333">
        <f t="shared" si="0"/>
        <v>0</v>
      </c>
    </row>
    <row r="24" spans="1:7" s="53" customFormat="1" ht="18" customHeight="1" thickBot="1">
      <c r="A24" s="105" t="s">
        <v>124</v>
      </c>
      <c r="B24" s="51">
        <f>SUM(B5:B23)</f>
        <v>0</v>
      </c>
      <c r="C24" s="70"/>
      <c r="D24" s="51">
        <f>SUM(D5:D23)</f>
        <v>0</v>
      </c>
      <c r="E24" s="51">
        <f>SUM(E5:E23)</f>
        <v>0</v>
      </c>
      <c r="F24" s="51">
        <f>SUM(F5:F23)</f>
        <v>0</v>
      </c>
      <c r="G24" s="52">
        <f>SUM(G5:G23)</f>
        <v>0</v>
      </c>
    </row>
    <row r="25" spans="6:7" ht="12.75">
      <c r="F25" s="53"/>
      <c r="G25" s="53"/>
    </row>
  </sheetData>
  <sheetProtection sheet="1" objects="1" scenarios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....../2014.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2014-04-17T12:12:40Z</cp:lastPrinted>
  <dcterms:created xsi:type="dcterms:W3CDTF">1999-10-30T10:30:45Z</dcterms:created>
  <dcterms:modified xsi:type="dcterms:W3CDTF">2014-04-17T12:39:15Z</dcterms:modified>
  <cp:category/>
  <cp:version/>
  <cp:contentType/>
  <cp:contentStatus/>
</cp:coreProperties>
</file>